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730" windowHeight="9750" tabRatio="938"/>
  </bookViews>
  <sheets>
    <sheet name="Summary" sheetId="1" r:id="rId1"/>
    <sheet name="03-Concrete" sheetId="2" r:id="rId2"/>
    <sheet name="06-Wood and Plastics" sheetId="5" r:id="rId3"/>
    <sheet name="07-Thermal &amp;Moisture Protection" sheetId="9" r:id="rId4"/>
    <sheet name="08-Doors and Windows" sheetId="7" r:id="rId5"/>
    <sheet name="09-Finishes" sheetId="10" r:id="rId6"/>
    <sheet name="26 Electrical" sheetId="12" r:id="rId7"/>
    <sheet name="31-Earthwork" sheetId="13" r:id="rId8"/>
    <sheet name="32-Exterior Improvements" sheetId="11" r:id="rId9"/>
  </sheets>
  <externalReferences>
    <externalReference r:id="rId10"/>
  </externalReferences>
  <calcPr calcId="144525"/>
</workbook>
</file>

<file path=xl/calcChain.xml><?xml version="1.0" encoding="utf-8"?>
<calcChain xmlns="http://schemas.openxmlformats.org/spreadsheetml/2006/main">
  <c r="L8" i="13" l="1"/>
  <c r="E8" i="13"/>
  <c r="E9" i="13" s="1"/>
  <c r="F117" i="1" l="1"/>
  <c r="E117" i="1"/>
  <c r="D117" i="1"/>
  <c r="E110" i="1"/>
  <c r="D110" i="1"/>
  <c r="F109" i="1"/>
  <c r="E109" i="1"/>
  <c r="D98" i="1"/>
  <c r="K7" i="13"/>
  <c r="I7" i="13"/>
  <c r="L7" i="13" s="1"/>
  <c r="E7" i="13"/>
  <c r="K6" i="13"/>
  <c r="I6" i="13"/>
  <c r="E6" i="13"/>
  <c r="K5" i="13"/>
  <c r="I5" i="13"/>
  <c r="L5" i="13" s="1"/>
  <c r="E5" i="13"/>
  <c r="K4" i="13"/>
  <c r="L9" i="13" s="1"/>
  <c r="F105" i="1" s="1"/>
  <c r="I4" i="13"/>
  <c r="E4" i="13"/>
  <c r="D105" i="1" s="1"/>
  <c r="I9" i="13" l="1"/>
  <c r="E105" i="1" s="1"/>
  <c r="L6" i="13"/>
  <c r="K10" i="13"/>
  <c r="K11" i="13" s="1"/>
  <c r="L4" i="13"/>
  <c r="K37" i="12" l="1"/>
  <c r="I37" i="12"/>
  <c r="L37" i="12" s="1"/>
  <c r="E37" i="12"/>
  <c r="K36" i="12"/>
  <c r="I36" i="12"/>
  <c r="L36" i="12" s="1"/>
  <c r="E36" i="12"/>
  <c r="K35" i="12"/>
  <c r="I35" i="12"/>
  <c r="L35" i="12" s="1"/>
  <c r="E35" i="12"/>
  <c r="E34" i="12"/>
  <c r="L33" i="12"/>
  <c r="E33" i="12"/>
  <c r="E32" i="12"/>
  <c r="L31" i="12"/>
  <c r="E31" i="12"/>
  <c r="E30" i="12"/>
  <c r="L29" i="12"/>
  <c r="E29" i="12"/>
  <c r="E28" i="12"/>
  <c r="L27" i="12"/>
  <c r="E27" i="12"/>
  <c r="E26" i="12"/>
  <c r="L25" i="12"/>
  <c r="E25" i="12"/>
  <c r="E24" i="12"/>
  <c r="L23" i="12"/>
  <c r="E23" i="12"/>
  <c r="E22" i="12"/>
  <c r="L21" i="12"/>
  <c r="E21" i="12"/>
  <c r="E20" i="12"/>
  <c r="E19" i="12"/>
  <c r="K18" i="12"/>
  <c r="I18" i="12"/>
  <c r="L18" i="12" s="1"/>
  <c r="E18" i="12"/>
  <c r="E17" i="12"/>
  <c r="L16" i="12"/>
  <c r="E16" i="12"/>
  <c r="E15" i="12"/>
  <c r="L14" i="12"/>
  <c r="E14" i="12"/>
  <c r="E13" i="12"/>
  <c r="K12" i="12"/>
  <c r="I12" i="12"/>
  <c r="L12" i="12" s="1"/>
  <c r="E12" i="12"/>
  <c r="K11" i="12"/>
  <c r="I11" i="12"/>
  <c r="L11" i="12" s="1"/>
  <c r="E11" i="12"/>
  <c r="L10" i="12"/>
  <c r="E10" i="12"/>
  <c r="E9" i="12"/>
  <c r="L8" i="12"/>
  <c r="E8" i="12"/>
  <c r="E7" i="12"/>
  <c r="L6" i="12"/>
  <c r="E6" i="12"/>
  <c r="E5" i="12"/>
  <c r="L38" i="12"/>
  <c r="F98" i="1" s="1"/>
  <c r="I38" i="12"/>
  <c r="E98" i="1" s="1"/>
  <c r="E4" i="12"/>
  <c r="E38" i="12" s="1"/>
  <c r="L20" i="12" l="1"/>
  <c r="L22" i="12"/>
  <c r="L24" i="12"/>
  <c r="L26" i="12"/>
  <c r="L28" i="12"/>
  <c r="L30" i="12"/>
  <c r="L32" i="12"/>
  <c r="L34" i="12"/>
  <c r="L19" i="12"/>
  <c r="L15" i="12"/>
  <c r="L17" i="12"/>
  <c r="L13" i="12"/>
  <c r="L5" i="12"/>
  <c r="L7" i="12"/>
  <c r="L9" i="12"/>
  <c r="K39" i="12"/>
  <c r="K40" i="12" s="1"/>
  <c r="L4" i="12"/>
  <c r="K22" i="11" l="1"/>
  <c r="L23" i="11" s="1"/>
  <c r="I22" i="11"/>
  <c r="I23" i="11" s="1"/>
  <c r="E22" i="11"/>
  <c r="L22" i="11" s="1"/>
  <c r="I18" i="11"/>
  <c r="E17" i="11"/>
  <c r="L18" i="11"/>
  <c r="F110" i="1" s="1"/>
  <c r="E16" i="11"/>
  <c r="E18" i="11" s="1"/>
  <c r="K11" i="11"/>
  <c r="I11" i="11"/>
  <c r="E11" i="11"/>
  <c r="L11" i="11" s="1"/>
  <c r="K10" i="11"/>
  <c r="I10" i="11"/>
  <c r="E10" i="11"/>
  <c r="L10" i="11" s="1"/>
  <c r="K9" i="11"/>
  <c r="I9" i="11"/>
  <c r="E9" i="11"/>
  <c r="L9" i="11" s="1"/>
  <c r="E8" i="11"/>
  <c r="L8" i="11" s="1"/>
  <c r="K7" i="11"/>
  <c r="I7" i="11"/>
  <c r="E7" i="11"/>
  <c r="L7" i="11" s="1"/>
  <c r="K6" i="11"/>
  <c r="L12" i="11" s="1"/>
  <c r="I6" i="11"/>
  <c r="E6" i="11"/>
  <c r="L6" i="11" s="1"/>
  <c r="I5" i="11"/>
  <c r="E5" i="11"/>
  <c r="L5" i="11" s="1"/>
  <c r="I4" i="11"/>
  <c r="I12" i="11" s="1"/>
  <c r="E4" i="11"/>
  <c r="E12" i="11" s="1"/>
  <c r="L17" i="11" l="1"/>
  <c r="K19" i="11"/>
  <c r="K13" i="11"/>
  <c r="D109" i="1"/>
  <c r="L4" i="11"/>
  <c r="L16" i="11"/>
  <c r="E23" i="11"/>
  <c r="K24" i="11" s="1"/>
  <c r="K25" i="11" l="1"/>
  <c r="G126" i="1"/>
  <c r="F65" i="1"/>
  <c r="K22" i="10"/>
  <c r="I22" i="10"/>
  <c r="E22" i="10"/>
  <c r="L21" i="10"/>
  <c r="E21" i="10"/>
  <c r="K20" i="10"/>
  <c r="I20" i="10"/>
  <c r="L20" i="10" s="1"/>
  <c r="E20" i="10"/>
  <c r="L19" i="10"/>
  <c r="E19" i="10"/>
  <c r="L18" i="10"/>
  <c r="E18" i="10"/>
  <c r="K17" i="10"/>
  <c r="I17" i="10"/>
  <c r="E17" i="10"/>
  <c r="E16" i="10"/>
  <c r="L23" i="10"/>
  <c r="F71" i="1" s="1"/>
  <c r="E15" i="10"/>
  <c r="L10" i="10"/>
  <c r="E10" i="10"/>
  <c r="E9" i="10"/>
  <c r="L8" i="10"/>
  <c r="E8" i="10"/>
  <c r="E7" i="10"/>
  <c r="L6" i="10"/>
  <c r="E6" i="10"/>
  <c r="L5" i="10"/>
  <c r="K4" i="10"/>
  <c r="L11" i="10" s="1"/>
  <c r="I4" i="10"/>
  <c r="I11" i="10" s="1"/>
  <c r="E65" i="1" s="1"/>
  <c r="E4" i="10"/>
  <c r="E11" i="10" s="1"/>
  <c r="D65" i="1" s="1"/>
  <c r="I23" i="10" l="1"/>
  <c r="E71" i="1" s="1"/>
  <c r="L16" i="10"/>
  <c r="E23" i="10"/>
  <c r="D71" i="1" s="1"/>
  <c r="L22" i="10"/>
  <c r="L7" i="10"/>
  <c r="L9" i="10"/>
  <c r="K12" i="10"/>
  <c r="L4" i="10"/>
  <c r="L15" i="10"/>
  <c r="L17" i="10"/>
  <c r="K24" i="10" l="1"/>
  <c r="K25" i="10" s="1"/>
  <c r="K30" i="9"/>
  <c r="I30" i="9"/>
  <c r="E30" i="9"/>
  <c r="K29" i="9"/>
  <c r="L31" i="9" s="1"/>
  <c r="F48" i="1" s="1"/>
  <c r="I29" i="9"/>
  <c r="E29" i="9"/>
  <c r="E31" i="9" s="1"/>
  <c r="D48" i="1" s="1"/>
  <c r="K28" i="9"/>
  <c r="I28" i="9"/>
  <c r="L28" i="9" s="1"/>
  <c r="E28" i="9"/>
  <c r="K23" i="9"/>
  <c r="I23" i="9"/>
  <c r="E23" i="9"/>
  <c r="K22" i="9"/>
  <c r="I22" i="9"/>
  <c r="E22" i="9"/>
  <c r="E21" i="9"/>
  <c r="L20" i="9"/>
  <c r="E20" i="9"/>
  <c r="E19" i="9"/>
  <c r="K18" i="9"/>
  <c r="I18" i="9"/>
  <c r="L18" i="9" s="1"/>
  <c r="E18" i="9"/>
  <c r="K17" i="9"/>
  <c r="I17" i="9"/>
  <c r="E17" i="9"/>
  <c r="K16" i="9"/>
  <c r="I16" i="9"/>
  <c r="E16" i="9"/>
  <c r="E15" i="9"/>
  <c r="K14" i="9"/>
  <c r="I14" i="9"/>
  <c r="E14" i="9"/>
  <c r="L24" i="9"/>
  <c r="F47" i="1" s="1"/>
  <c r="E13" i="9"/>
  <c r="I9" i="9"/>
  <c r="E44" i="1" s="1"/>
  <c r="K8" i="9"/>
  <c r="E8" i="9"/>
  <c r="L9" i="9"/>
  <c r="F44" i="1" s="1"/>
  <c r="E7" i="9"/>
  <c r="K6" i="9"/>
  <c r="E6" i="9"/>
  <c r="E5" i="9"/>
  <c r="E4" i="9"/>
  <c r="E24" i="9" l="1"/>
  <c r="D47" i="1" s="1"/>
  <c r="L22" i="9"/>
  <c r="L16" i="9"/>
  <c r="L14" i="9"/>
  <c r="E9" i="9"/>
  <c r="D44" i="1" s="1"/>
  <c r="L5" i="9"/>
  <c r="L6" i="9"/>
  <c r="L7" i="9"/>
  <c r="L8" i="9"/>
  <c r="I24" i="9"/>
  <c r="E47" i="1" s="1"/>
  <c r="L15" i="9"/>
  <c r="L17" i="9"/>
  <c r="L19" i="9"/>
  <c r="L21" i="9"/>
  <c r="L23" i="9"/>
  <c r="L29" i="9"/>
  <c r="I31" i="9"/>
  <c r="E48" i="1" s="1"/>
  <c r="K10" i="9"/>
  <c r="K32" i="9"/>
  <c r="L4" i="9"/>
  <c r="L13" i="9"/>
  <c r="L30" i="9"/>
  <c r="K25" i="9" l="1"/>
  <c r="K33" i="9" s="1"/>
  <c r="E18" i="7"/>
  <c r="I10" i="7"/>
  <c r="I11" i="7"/>
  <c r="I13" i="7"/>
  <c r="E58" i="1" s="1"/>
  <c r="I9" i="7"/>
  <c r="H57" i="1"/>
  <c r="H59" i="1"/>
  <c r="H60" i="1"/>
  <c r="H62" i="1"/>
  <c r="H65" i="1"/>
  <c r="H66" i="1"/>
  <c r="H67" i="1"/>
  <c r="H68" i="1"/>
  <c r="H69" i="1"/>
  <c r="H70" i="1"/>
  <c r="H71" i="1"/>
  <c r="H74" i="1"/>
  <c r="H75" i="1"/>
  <c r="H76" i="1"/>
  <c r="H77" i="1"/>
  <c r="H80" i="1"/>
  <c r="H83" i="1"/>
  <c r="H86" i="1"/>
  <c r="H89" i="1"/>
  <c r="H92" i="1"/>
  <c r="H95" i="1"/>
  <c r="H98" i="1"/>
  <c r="H101" i="1"/>
  <c r="H104" i="1"/>
  <c r="H105" i="1"/>
  <c r="H108" i="1"/>
  <c r="H109" i="1"/>
  <c r="H110" i="1"/>
  <c r="H111" i="1"/>
  <c r="H112" i="1"/>
  <c r="H113" i="1"/>
  <c r="H114" i="1"/>
  <c r="H115" i="1"/>
  <c r="H116" i="1"/>
  <c r="H117" i="1"/>
  <c r="H120" i="1"/>
  <c r="H121" i="1"/>
  <c r="H122" i="1"/>
  <c r="H123" i="1"/>
  <c r="H124" i="1"/>
  <c r="H125" i="1"/>
  <c r="E19" i="7"/>
  <c r="L20" i="7"/>
  <c r="F61" i="1" s="1"/>
  <c r="E17" i="7"/>
  <c r="E12" i="7"/>
  <c r="K11" i="7"/>
  <c r="E11" i="7"/>
  <c r="K10" i="7"/>
  <c r="E10" i="7"/>
  <c r="K9" i="7"/>
  <c r="E9" i="7"/>
  <c r="K4" i="7"/>
  <c r="L5" i="7" s="1"/>
  <c r="F56" i="1" s="1"/>
  <c r="I4" i="7"/>
  <c r="F38" i="1"/>
  <c r="E38" i="1"/>
  <c r="D38" i="1"/>
  <c r="H28" i="1"/>
  <c r="H29" i="1"/>
  <c r="H30" i="1"/>
  <c r="H31" i="1"/>
  <c r="H39" i="1"/>
  <c r="H40" i="1"/>
  <c r="H43" i="1"/>
  <c r="H44" i="1"/>
  <c r="H45" i="1"/>
  <c r="H46" i="1"/>
  <c r="H47" i="1"/>
  <c r="H48" i="1"/>
  <c r="H49" i="1"/>
  <c r="H50" i="1"/>
  <c r="H51" i="1"/>
  <c r="H52" i="1"/>
  <c r="H53" i="1"/>
  <c r="H20" i="1"/>
  <c r="H21" i="1"/>
  <c r="H22" i="1"/>
  <c r="H25" i="1"/>
  <c r="H12" i="1"/>
  <c r="H6" i="1"/>
  <c r="H7" i="1"/>
  <c r="H8" i="1"/>
  <c r="H9" i="1"/>
  <c r="H5" i="1"/>
  <c r="E25" i="2"/>
  <c r="D16" i="1" s="1"/>
  <c r="E50" i="5"/>
  <c r="I50" i="5"/>
  <c r="K50" i="5"/>
  <c r="E51" i="5"/>
  <c r="I51" i="5"/>
  <c r="K51" i="5"/>
  <c r="E52" i="5"/>
  <c r="I52" i="5"/>
  <c r="K52" i="5"/>
  <c r="E25" i="5"/>
  <c r="E26" i="5"/>
  <c r="E27" i="5"/>
  <c r="E28" i="5"/>
  <c r="E30" i="5"/>
  <c r="E31" i="5"/>
  <c r="E32" i="5"/>
  <c r="E33" i="5"/>
  <c r="I12" i="5"/>
  <c r="K12" i="5"/>
  <c r="E18" i="5"/>
  <c r="E19" i="5"/>
  <c r="E20" i="5"/>
  <c r="E21" i="5"/>
  <c r="E22" i="5"/>
  <c r="E23" i="5"/>
  <c r="E24" i="5"/>
  <c r="K45" i="5"/>
  <c r="I45" i="5"/>
  <c r="E45" i="5"/>
  <c r="K44" i="5"/>
  <c r="I44" i="5"/>
  <c r="E44" i="5"/>
  <c r="E39" i="5"/>
  <c r="E38" i="5"/>
  <c r="E40" i="5" s="1"/>
  <c r="D36" i="1" s="1"/>
  <c r="L18" i="5"/>
  <c r="K11" i="5"/>
  <c r="I11" i="5"/>
  <c r="K10" i="5"/>
  <c r="I10" i="5"/>
  <c r="K9" i="5"/>
  <c r="I9" i="5"/>
  <c r="K8" i="5"/>
  <c r="I8" i="5"/>
  <c r="K7" i="5"/>
  <c r="I7" i="5"/>
  <c r="K6" i="5"/>
  <c r="I6" i="5"/>
  <c r="K5" i="5"/>
  <c r="I5" i="5"/>
  <c r="K4" i="5"/>
  <c r="I4" i="5"/>
  <c r="I13" i="5" s="1"/>
  <c r="E34" i="1" s="1"/>
  <c r="E13" i="5"/>
  <c r="L42" i="2"/>
  <c r="I42" i="2"/>
  <c r="E19" i="1" s="1"/>
  <c r="E41" i="2"/>
  <c r="E42" i="2" s="1"/>
  <c r="D19" i="1" s="1"/>
  <c r="I36" i="2"/>
  <c r="I35" i="2"/>
  <c r="K36" i="2"/>
  <c r="K35" i="2"/>
  <c r="I31" i="2"/>
  <c r="E17" i="1" s="1"/>
  <c r="E36" i="2"/>
  <c r="E35" i="2"/>
  <c r="E37" i="2" s="1"/>
  <c r="D18" i="1" s="1"/>
  <c r="E30" i="2"/>
  <c r="E29" i="2"/>
  <c r="E31" i="2" s="1"/>
  <c r="D17" i="1" s="1"/>
  <c r="K17" i="2"/>
  <c r="K18" i="2"/>
  <c r="K19" i="2"/>
  <c r="K20" i="2"/>
  <c r="K21" i="2"/>
  <c r="K22" i="2"/>
  <c r="K23" i="2"/>
  <c r="K24" i="2"/>
  <c r="K16" i="2"/>
  <c r="I17" i="2"/>
  <c r="I18" i="2"/>
  <c r="I19" i="2"/>
  <c r="I20" i="2"/>
  <c r="I21" i="2"/>
  <c r="I22" i="2"/>
  <c r="I23" i="2"/>
  <c r="I24" i="2"/>
  <c r="I16" i="2"/>
  <c r="E5" i="2"/>
  <c r="L5" i="2" s="1"/>
  <c r="E6" i="2"/>
  <c r="E7" i="2"/>
  <c r="L7" i="2" s="1"/>
  <c r="E8" i="2"/>
  <c r="L8" i="2" s="1"/>
  <c r="E9" i="2"/>
  <c r="L9" i="2" s="1"/>
  <c r="E10" i="2"/>
  <c r="E11" i="2"/>
  <c r="L11" i="2" s="1"/>
  <c r="E4" i="2"/>
  <c r="L40" i="5" l="1"/>
  <c r="F36" i="1" s="1"/>
  <c r="L31" i="2"/>
  <c r="K32" i="2" s="1"/>
  <c r="L10" i="2"/>
  <c r="L6" i="2"/>
  <c r="L18" i="7"/>
  <c r="L17" i="7"/>
  <c r="L24" i="2"/>
  <c r="L22" i="2"/>
  <c r="L37" i="2"/>
  <c r="I37" i="2"/>
  <c r="E18" i="1" s="1"/>
  <c r="L20" i="2"/>
  <c r="L18" i="2"/>
  <c r="F18" i="1"/>
  <c r="F19" i="1"/>
  <c r="K43" i="2"/>
  <c r="H19" i="1"/>
  <c r="H56" i="1"/>
  <c r="L13" i="7"/>
  <c r="F58" i="1" s="1"/>
  <c r="E13" i="7"/>
  <c r="D58" i="1" s="1"/>
  <c r="L4" i="7"/>
  <c r="I5" i="7"/>
  <c r="E56" i="1" s="1"/>
  <c r="L9" i="7"/>
  <c r="L10" i="7"/>
  <c r="L11" i="7"/>
  <c r="I20" i="7"/>
  <c r="E61" i="1" s="1"/>
  <c r="L19" i="7"/>
  <c r="L12" i="7"/>
  <c r="E20" i="7"/>
  <c r="D61" i="1" s="1"/>
  <c r="E5" i="7"/>
  <c r="D56" i="1" s="1"/>
  <c r="L13" i="5"/>
  <c r="F34" i="1" s="1"/>
  <c r="E46" i="5"/>
  <c r="D37" i="1" s="1"/>
  <c r="L46" i="5"/>
  <c r="F37" i="1" s="1"/>
  <c r="H38" i="1"/>
  <c r="E53" i="5"/>
  <c r="I53" i="5"/>
  <c r="I46" i="5"/>
  <c r="E37" i="1" s="1"/>
  <c r="I40" i="5"/>
  <c r="E36" i="1" s="1"/>
  <c r="I34" i="5"/>
  <c r="E35" i="1" s="1"/>
  <c r="E34" i="5"/>
  <c r="D35" i="1" s="1"/>
  <c r="L34" i="5"/>
  <c r="F35" i="1" s="1"/>
  <c r="D34" i="1"/>
  <c r="K14" i="5"/>
  <c r="F17" i="1"/>
  <c r="H17" i="1" s="1"/>
  <c r="E12" i="2"/>
  <c r="D15" i="1" s="1"/>
  <c r="I12" i="2"/>
  <c r="E15" i="1" s="1"/>
  <c r="L16" i="2"/>
  <c r="L23" i="2"/>
  <c r="L21" i="2"/>
  <c r="L19" i="2"/>
  <c r="L17" i="2"/>
  <c r="L12" i="2"/>
  <c r="F15" i="1" s="1"/>
  <c r="L25" i="2"/>
  <c r="F16" i="1" s="1"/>
  <c r="I25" i="2"/>
  <c r="E16" i="1" s="1"/>
  <c r="L4" i="2"/>
  <c r="L52" i="5"/>
  <c r="L51" i="5"/>
  <c r="L50" i="5"/>
  <c r="L53" i="5" s="1"/>
  <c r="K54" i="5" s="1"/>
  <c r="L20" i="5"/>
  <c r="L22" i="5"/>
  <c r="L27" i="5"/>
  <c r="L33" i="5"/>
  <c r="L32" i="5"/>
  <c r="L31" i="5"/>
  <c r="L25" i="5"/>
  <c r="L28" i="5"/>
  <c r="L24" i="5"/>
  <c r="L30" i="5"/>
  <c r="L26" i="5"/>
  <c r="L23" i="5"/>
  <c r="L21" i="5"/>
  <c r="L19" i="5"/>
  <c r="L39" i="5"/>
  <c r="L12" i="5"/>
  <c r="L38" i="5"/>
  <c r="L45" i="5"/>
  <c r="L44" i="5"/>
  <c r="L4" i="5"/>
  <c r="L6" i="5"/>
  <c r="L8" i="5"/>
  <c r="L10" i="5"/>
  <c r="L5" i="5"/>
  <c r="L7" i="5"/>
  <c r="L9" i="5"/>
  <c r="L11" i="5"/>
  <c r="L30" i="2"/>
  <c r="L41" i="2"/>
  <c r="L36" i="2"/>
  <c r="L35" i="2"/>
  <c r="L29" i="2"/>
  <c r="H58" i="1" l="1"/>
  <c r="H34" i="1"/>
  <c r="H36" i="1"/>
  <c r="D126" i="1"/>
  <c r="H61" i="1"/>
  <c r="F126" i="1"/>
  <c r="E126" i="1"/>
  <c r="H15" i="1"/>
  <c r="H35" i="1"/>
  <c r="H18" i="1"/>
  <c r="K38" i="2"/>
  <c r="K13" i="2"/>
  <c r="K21" i="7"/>
  <c r="K6" i="7"/>
  <c r="K14" i="7"/>
  <c r="K22" i="7" s="1"/>
  <c r="K41" i="5"/>
  <c r="H37" i="1"/>
  <c r="K47" i="5"/>
  <c r="K35" i="5"/>
  <c r="H16" i="1"/>
  <c r="K26" i="2"/>
  <c r="K55" i="5" l="1"/>
  <c r="K44" i="2"/>
  <c r="H126" i="1"/>
  <c r="H127" i="1" l="1"/>
  <c r="H128" i="1" s="1"/>
  <c r="H129" i="1" l="1"/>
  <c r="H130" i="1" s="1"/>
  <c r="H131" i="1" l="1"/>
  <c r="H132" i="1" s="1"/>
  <c r="H133" i="1" s="1"/>
  <c r="F134" i="1" s="1"/>
</calcChain>
</file>

<file path=xl/sharedStrings.xml><?xml version="1.0" encoding="utf-8"?>
<sst xmlns="http://schemas.openxmlformats.org/spreadsheetml/2006/main" count="951" uniqueCount="396">
  <si>
    <t>Item</t>
  </si>
  <si>
    <t>Materials</t>
  </si>
  <si>
    <t>$/Unit</t>
  </si>
  <si>
    <t>Cost</t>
  </si>
  <si>
    <t>LHR/Unit</t>
  </si>
  <si>
    <t>LHR</t>
  </si>
  <si>
    <t>$/LHR</t>
  </si>
  <si>
    <t>Labor</t>
  </si>
  <si>
    <t>Equipment</t>
  </si>
  <si>
    <t>Total</t>
  </si>
  <si>
    <t>03-200 Rebar</t>
  </si>
  <si>
    <t>7x29 L-dowels (footing)</t>
  </si>
  <si>
    <t>#4x20' Rebar (footing)</t>
  </si>
  <si>
    <t>#4x20' Rebar (foundation)</t>
  </si>
  <si>
    <t>18"x18" L-dowels (foundation)</t>
  </si>
  <si>
    <t>1/2" nut (foundation)</t>
  </si>
  <si>
    <t>1/2" washer</t>
  </si>
  <si>
    <t>-</t>
  </si>
  <si>
    <t>10" high footing forms</t>
  </si>
  <si>
    <t>Install continuous rebar 20'</t>
  </si>
  <si>
    <t>Install dowel</t>
  </si>
  <si>
    <t>Pour foundation</t>
  </si>
  <si>
    <t>2' high foundation forms</t>
  </si>
  <si>
    <t>Install anchor bolt</t>
  </si>
  <si>
    <t>Pour footing</t>
  </si>
  <si>
    <t>ea</t>
  </si>
  <si>
    <t>Unit</t>
  </si>
  <si>
    <t>ft</t>
  </si>
  <si>
    <t>cy</t>
  </si>
  <si>
    <t>sq ft</t>
  </si>
  <si>
    <t>Sub-total</t>
  </si>
  <si>
    <t>03-310 Footing and Foundation- Concrete</t>
  </si>
  <si>
    <t>3500 psi concrete (footings)</t>
  </si>
  <si>
    <t>3500 psi concrete (foundation)</t>
  </si>
  <si>
    <t>03-300 Footing and Foundation-Labor</t>
  </si>
  <si>
    <t>03-310 Slab/Floor- Labor</t>
  </si>
  <si>
    <t>Pour slab</t>
  </si>
  <si>
    <t>Finish slab</t>
  </si>
  <si>
    <t>03-300 Slab/Floor Concrete</t>
  </si>
  <si>
    <t>4000psi Concrete (slab)</t>
  </si>
  <si>
    <t>06-100 Rough Carpentry</t>
  </si>
  <si>
    <t>2x4 Wall</t>
  </si>
  <si>
    <t>Single-hung door opening</t>
  </si>
  <si>
    <t>Overhead door opening</t>
  </si>
  <si>
    <t>Install trusses</t>
  </si>
  <si>
    <t>Install ledger</t>
  </si>
  <si>
    <t>Install fascia board</t>
  </si>
  <si>
    <t>Install 15" blocking/outlooks</t>
  </si>
  <si>
    <t>Install ceiling blocking</t>
  </si>
  <si>
    <t>Install roof sheathing</t>
  </si>
  <si>
    <t>06-110 Lumber</t>
  </si>
  <si>
    <t>Walls</t>
  </si>
  <si>
    <t>2x4-8 redwood</t>
  </si>
  <si>
    <t>2x4-12 redwood</t>
  </si>
  <si>
    <t>2x4-14 redwood</t>
  </si>
  <si>
    <t>Sill Seal 50'</t>
  </si>
  <si>
    <t>Z-flashing 10' long</t>
  </si>
  <si>
    <t>2x4-92 5/8" stud</t>
  </si>
  <si>
    <t>2x6-8'</t>
  </si>
  <si>
    <t>7/16"x4'x8' OSB</t>
  </si>
  <si>
    <t>3-1/2"x12" GLB</t>
  </si>
  <si>
    <t>2x4-12</t>
  </si>
  <si>
    <t>2x4-14</t>
  </si>
  <si>
    <t>Roof</t>
  </si>
  <si>
    <t>Hurricane ties</t>
  </si>
  <si>
    <t>2x4-8</t>
  </si>
  <si>
    <t>Plywood clips</t>
  </si>
  <si>
    <t>06-120 Trusses</t>
  </si>
  <si>
    <t>24' 4:12 standard trusses w/18" tails</t>
  </si>
  <si>
    <t>06-200 Finish Carpentry</t>
  </si>
  <si>
    <t>Install shaped fascia</t>
  </si>
  <si>
    <t>Install door casing-set</t>
  </si>
  <si>
    <t>06-210 Wood Trim</t>
  </si>
  <si>
    <t>1x6-10' cedar</t>
  </si>
  <si>
    <t>1x6-16' cedar</t>
  </si>
  <si>
    <t>7' casing</t>
  </si>
  <si>
    <t xml:space="preserve">Labor </t>
  </si>
  <si>
    <t>Code</t>
  </si>
  <si>
    <t>Description</t>
  </si>
  <si>
    <t>Subcontract</t>
  </si>
  <si>
    <t>General Requirements</t>
  </si>
  <si>
    <t>01-300</t>
  </si>
  <si>
    <t>Supervision</t>
  </si>
  <si>
    <t>01-500</t>
  </si>
  <si>
    <t>Temporary Utilities</t>
  </si>
  <si>
    <t>01-510</t>
  </si>
  <si>
    <t>Temporary Phone</t>
  </si>
  <si>
    <t>01-520</t>
  </si>
  <si>
    <t>Temporary Facilities</t>
  </si>
  <si>
    <t>01-700</t>
  </si>
  <si>
    <t>Cleanup</t>
  </si>
  <si>
    <t>X</t>
  </si>
  <si>
    <t>02-000</t>
  </si>
  <si>
    <t>01-000</t>
  </si>
  <si>
    <t>02-400</t>
  </si>
  <si>
    <t>Demolition</t>
  </si>
  <si>
    <t>03-000</t>
  </si>
  <si>
    <t>Concrete</t>
  </si>
  <si>
    <t>03-200</t>
  </si>
  <si>
    <t>Rebar</t>
  </si>
  <si>
    <t>Footing and Foundation-Labor</t>
  </si>
  <si>
    <t>Footing and Foundation-Concrete</t>
  </si>
  <si>
    <t>Slab/Floor-Labor</t>
  </si>
  <si>
    <t>Slab/Floor-Concrete</t>
  </si>
  <si>
    <t>Concrete Pump</t>
  </si>
  <si>
    <t>Pre-Cast Concrete</t>
  </si>
  <si>
    <t>Light-Weight Concrete</t>
  </si>
  <si>
    <t>03-300</t>
  </si>
  <si>
    <t>03-310</t>
  </si>
  <si>
    <t>03-320</t>
  </si>
  <si>
    <t>03-330</t>
  </si>
  <si>
    <t>03-340</t>
  </si>
  <si>
    <t>03-400</t>
  </si>
  <si>
    <t>03-500</t>
  </si>
  <si>
    <t>04-000</t>
  </si>
  <si>
    <t>Masonry</t>
  </si>
  <si>
    <t>04-200</t>
  </si>
  <si>
    <t>05-000</t>
  </si>
  <si>
    <t>Metal</t>
  </si>
  <si>
    <t>05-100</t>
  </si>
  <si>
    <t>Joist and Decking</t>
  </si>
  <si>
    <t>Metal Fabrications</t>
  </si>
  <si>
    <t>Erection</t>
  </si>
  <si>
    <t>05-200</t>
  </si>
  <si>
    <t>05-500</t>
  </si>
  <si>
    <t>05-900</t>
  </si>
  <si>
    <t>06-000</t>
  </si>
  <si>
    <t>Wood, Plastics, &amp; Composites</t>
  </si>
  <si>
    <t>06-100</t>
  </si>
  <si>
    <t>06-110</t>
  </si>
  <si>
    <t>06-120</t>
  </si>
  <si>
    <t>06-200</t>
  </si>
  <si>
    <t>06-210</t>
  </si>
  <si>
    <t>06-400</t>
  </si>
  <si>
    <t>06-410</t>
  </si>
  <si>
    <t>Rough Carpentry</t>
  </si>
  <si>
    <t>Trusses</t>
  </si>
  <si>
    <t>Finish Carpentry</t>
  </si>
  <si>
    <t>Wood Trim</t>
  </si>
  <si>
    <t>Cabinetry and Countertops</t>
  </si>
  <si>
    <t>Countertops</t>
  </si>
  <si>
    <t>Existing Conditions</t>
  </si>
  <si>
    <t>Structural Steel</t>
  </si>
  <si>
    <t>Lumber</t>
  </si>
  <si>
    <t>07-000</t>
  </si>
  <si>
    <t>Thermal and Moisture Protection</t>
  </si>
  <si>
    <t>07-100</t>
  </si>
  <si>
    <t>Waterproofing</t>
  </si>
  <si>
    <t>07-200</t>
  </si>
  <si>
    <t>Insulation</t>
  </si>
  <si>
    <t>Ridged Insulation</t>
  </si>
  <si>
    <t>Stucco</t>
  </si>
  <si>
    <t>Siding</t>
  </si>
  <si>
    <t>Roofing</t>
  </si>
  <si>
    <t>Sheet Metal</t>
  </si>
  <si>
    <t>Roof Specialties</t>
  </si>
  <si>
    <t>Rain Gutter</t>
  </si>
  <si>
    <t>Fireproofing</t>
  </si>
  <si>
    <t>Caulking and Sealants</t>
  </si>
  <si>
    <t>07-210</t>
  </si>
  <si>
    <t>07-220</t>
  </si>
  <si>
    <t>07-400</t>
  </si>
  <si>
    <t>07-600</t>
  </si>
  <si>
    <t>07-500</t>
  </si>
  <si>
    <t>07-700</t>
  </si>
  <si>
    <t>07-710</t>
  </si>
  <si>
    <t>07-800</t>
  </si>
  <si>
    <t>07-900</t>
  </si>
  <si>
    <t>08-000</t>
  </si>
  <si>
    <t>Openings</t>
  </si>
  <si>
    <t>08-100</t>
  </si>
  <si>
    <t>Metal Doors and Frames</t>
  </si>
  <si>
    <t>08-110</t>
  </si>
  <si>
    <t>08-300</t>
  </si>
  <si>
    <t>Overhead Doors</t>
  </si>
  <si>
    <t>Wood Doors</t>
  </si>
  <si>
    <t>08-400</t>
  </si>
  <si>
    <t>Store Fronts</t>
  </si>
  <si>
    <t>08-500</t>
  </si>
  <si>
    <t>Windows</t>
  </si>
  <si>
    <t>08-700</t>
  </si>
  <si>
    <t>Hardware</t>
  </si>
  <si>
    <t>08-800</t>
  </si>
  <si>
    <t>Glass and Glazing</t>
  </si>
  <si>
    <t>09-000</t>
  </si>
  <si>
    <t>3-0x6-8 6 panel metal prehung door w/4-5/8 wood jambs, 1-1/2 pair hinges, weather stripping, and threshold, drilled for deadbolt and lockset</t>
  </si>
  <si>
    <t>Quantity</t>
  </si>
  <si>
    <t>24' 4:12 gable end trusses w/18" tails</t>
  </si>
  <si>
    <t>1/2"x10" Anchor bolt (foundation)</t>
  </si>
  <si>
    <t>HPAHD22 Hold-downs</t>
  </si>
  <si>
    <t>08-300 Overhead Doors</t>
  </si>
  <si>
    <t>08-100 Metal Doors</t>
  </si>
  <si>
    <t>16'x7' pre finished, insulated sectional overhead door</t>
  </si>
  <si>
    <t>1/2 hp screw-drive opener</t>
  </si>
  <si>
    <t>Keyless entry</t>
  </si>
  <si>
    <t>Remotes</t>
  </si>
  <si>
    <t>08-700 Hardware</t>
  </si>
  <si>
    <t>Single-keyed deadbolt</t>
  </si>
  <si>
    <t>Keyed lockset</t>
  </si>
  <si>
    <t>Floor mounted doorstop</t>
  </si>
  <si>
    <t>Finishes</t>
  </si>
  <si>
    <t>09-200</t>
  </si>
  <si>
    <t>Drywall</t>
  </si>
  <si>
    <t>09-210</t>
  </si>
  <si>
    <t>Metal Studs</t>
  </si>
  <si>
    <t>09-300</t>
  </si>
  <si>
    <t>Ceramic Tile</t>
  </si>
  <si>
    <t>09-500</t>
  </si>
  <si>
    <t>09-600</t>
  </si>
  <si>
    <t>09-700</t>
  </si>
  <si>
    <t>09-900</t>
  </si>
  <si>
    <t>Acoustical Ceiling</t>
  </si>
  <si>
    <t>Flooring</t>
  </si>
  <si>
    <t>Wall Coverings</t>
  </si>
  <si>
    <t>Paint</t>
  </si>
  <si>
    <t>10-000</t>
  </si>
  <si>
    <t>Specialties</t>
  </si>
  <si>
    <t>10-100</t>
  </si>
  <si>
    <t>Signage</t>
  </si>
  <si>
    <t>10-200</t>
  </si>
  <si>
    <t>10-210</t>
  </si>
  <si>
    <t>10-400</t>
  </si>
  <si>
    <t>11-000</t>
  </si>
  <si>
    <t>11-300</t>
  </si>
  <si>
    <t>12-000</t>
  </si>
  <si>
    <t>Furnishings</t>
  </si>
  <si>
    <t>12-200</t>
  </si>
  <si>
    <t>Window Treatments</t>
  </si>
  <si>
    <t>Conveying Equipment</t>
  </si>
  <si>
    <t>14-000</t>
  </si>
  <si>
    <t>14-200</t>
  </si>
  <si>
    <t>Elevators</t>
  </si>
  <si>
    <t>Fire Suppression</t>
  </si>
  <si>
    <t>21-000</t>
  </si>
  <si>
    <t>21-100</t>
  </si>
  <si>
    <t>Fire Sprinklers</t>
  </si>
  <si>
    <t>Plumbing</t>
  </si>
  <si>
    <t>22-000</t>
  </si>
  <si>
    <t>22-100</t>
  </si>
  <si>
    <t>HVAC</t>
  </si>
  <si>
    <t>23-000</t>
  </si>
  <si>
    <t>23-100</t>
  </si>
  <si>
    <t>26-000</t>
  </si>
  <si>
    <t>26-100</t>
  </si>
  <si>
    <t>Communications</t>
  </si>
  <si>
    <t>27-000</t>
  </si>
  <si>
    <t>27-100</t>
  </si>
  <si>
    <t>Earthwork</t>
  </si>
  <si>
    <t>31-000</t>
  </si>
  <si>
    <t>31-100</t>
  </si>
  <si>
    <t>Clearing and Grubbing</t>
  </si>
  <si>
    <t>31-200</t>
  </si>
  <si>
    <t>Grading and Excavation</t>
  </si>
  <si>
    <t>32-000</t>
  </si>
  <si>
    <t>Exterior Improvements</t>
  </si>
  <si>
    <t>32-100</t>
  </si>
  <si>
    <t>32-110</t>
  </si>
  <si>
    <t>32-130</t>
  </si>
  <si>
    <t>32-300</t>
  </si>
  <si>
    <t>32-310</t>
  </si>
  <si>
    <t>32-320</t>
  </si>
  <si>
    <t>32-330</t>
  </si>
  <si>
    <t>32-340</t>
  </si>
  <si>
    <t>32-900</t>
  </si>
  <si>
    <t>Asphalt</t>
  </si>
  <si>
    <t>Site Concrete-Labor</t>
  </si>
  <si>
    <t>Site Concrete-Concrete</t>
  </si>
  <si>
    <t>Fencing</t>
  </si>
  <si>
    <t>Retaining Walls</t>
  </si>
  <si>
    <t>Outside Lighting</t>
  </si>
  <si>
    <t>Landscaping</t>
  </si>
  <si>
    <t>32-120</t>
  </si>
  <si>
    <t>07-200 Insulation</t>
  </si>
  <si>
    <t>R-13 15"x32' unfaced</t>
  </si>
  <si>
    <t>3 mil plastic 8' by 12'</t>
  </si>
  <si>
    <t>install R-13 insulation</t>
  </si>
  <si>
    <t>R-25 23"x32' unfaced</t>
  </si>
  <si>
    <t>install R-25 insulation</t>
  </si>
  <si>
    <t>07-400 Siding</t>
  </si>
  <si>
    <t>T1-11</t>
  </si>
  <si>
    <t>Install siding</t>
  </si>
  <si>
    <t>3" wide screen</t>
  </si>
  <si>
    <t>12x 14 vent</t>
  </si>
  <si>
    <t>1x4 cedar 8'</t>
  </si>
  <si>
    <t>1x4 cedar 10'</t>
  </si>
  <si>
    <t>1x4 cedar 12'</t>
  </si>
  <si>
    <t>Cut and install trim</t>
  </si>
  <si>
    <t>Install trim</t>
  </si>
  <si>
    <t>07-500 Roofing</t>
  </si>
  <si>
    <t>Drip edge 10'</t>
  </si>
  <si>
    <t>15 pound felt, 4 square roll</t>
  </si>
  <si>
    <t>sq</t>
  </si>
  <si>
    <t>T1-11 soffit</t>
  </si>
  <si>
    <t>Install soffit</t>
  </si>
  <si>
    <t>20 year 3 tab shingles</t>
  </si>
  <si>
    <t>09-200 Drywall</t>
  </si>
  <si>
    <t>Hang and finish drywall</t>
  </si>
  <si>
    <t>4'x8'x1/2" gypsum board</t>
  </si>
  <si>
    <t>4'x12'x1/2" gypsum board</t>
  </si>
  <si>
    <t>4'x14'x1/2" gypsum board</t>
  </si>
  <si>
    <t>1-5/8" screws</t>
  </si>
  <si>
    <t>lbs</t>
  </si>
  <si>
    <t>Joint compound</t>
  </si>
  <si>
    <t>box</t>
  </si>
  <si>
    <t>Joint tape rolls</t>
  </si>
  <si>
    <t>09-900 Paint</t>
  </si>
  <si>
    <t>Interior primer</t>
  </si>
  <si>
    <t>gal</t>
  </si>
  <si>
    <t>Interior latex</t>
  </si>
  <si>
    <t>Paint drywall w/3 coats</t>
  </si>
  <si>
    <t>Exterior primer</t>
  </si>
  <si>
    <t>Exterior latex</t>
  </si>
  <si>
    <t>Paint T1-11 w/3 coats</t>
  </si>
  <si>
    <t>Paint single hung door</t>
  </si>
  <si>
    <t>Utilities</t>
  </si>
  <si>
    <t>33-000</t>
  </si>
  <si>
    <t>33-100</t>
  </si>
  <si>
    <t>Water line</t>
  </si>
  <si>
    <t>33-300</t>
  </si>
  <si>
    <t>Sanitary Sewer</t>
  </si>
  <si>
    <t>33-400</t>
  </si>
  <si>
    <t>Storm Drain</t>
  </si>
  <si>
    <t>33-500</t>
  </si>
  <si>
    <t>Gas Lines</t>
  </si>
  <si>
    <t>33-700</t>
  </si>
  <si>
    <t>Power Lines</t>
  </si>
  <si>
    <t>33-800</t>
  </si>
  <si>
    <t>Telephone Lines</t>
  </si>
  <si>
    <t>Summary Sheet</t>
  </si>
  <si>
    <t>G &amp; A</t>
  </si>
  <si>
    <t>OH &amp; Profit</t>
  </si>
  <si>
    <t>Bond &amp; Insurance</t>
  </si>
  <si>
    <t>G.C.</t>
  </si>
  <si>
    <t>32-110 Site Concrete-Labor</t>
  </si>
  <si>
    <t>Form driveway</t>
  </si>
  <si>
    <t>Screed</t>
  </si>
  <si>
    <t>Pour driveway</t>
  </si>
  <si>
    <t>Finish driveway</t>
  </si>
  <si>
    <t>Form sidewalk</t>
  </si>
  <si>
    <t>Pour sidewalk</t>
  </si>
  <si>
    <t>Finish sidewalk</t>
  </si>
  <si>
    <t>10' expansion joint</t>
  </si>
  <si>
    <t>32-120 Site Concrete-Concrete</t>
  </si>
  <si>
    <t>Driveway</t>
  </si>
  <si>
    <t>Sidewalk</t>
  </si>
  <si>
    <t>32-900 Landscaping</t>
  </si>
  <si>
    <t>Sod Repair</t>
  </si>
  <si>
    <t>26-100 Electrical</t>
  </si>
  <si>
    <t>Meter tap</t>
  </si>
  <si>
    <t>1-1/4" set screw/threaded connector</t>
  </si>
  <si>
    <t>1-1/4" conduit</t>
  </si>
  <si>
    <r>
      <t>1-1/4" PVC 90</t>
    </r>
    <r>
      <rPr>
        <sz val="11"/>
        <color theme="1"/>
        <rFont val="GreekC"/>
      </rPr>
      <t>°</t>
    </r>
    <r>
      <rPr>
        <sz val="11"/>
        <color theme="1"/>
        <rFont val="Calibri"/>
        <family val="2"/>
        <scheme val="minor"/>
      </rPr>
      <t xml:space="preserve"> sweep</t>
    </r>
  </si>
  <si>
    <t>1-1/4" PVC conduit</t>
  </si>
  <si>
    <t>3 ea #4 copper wire with ground</t>
  </si>
  <si>
    <t>70 amp single-phase panel w/main</t>
  </si>
  <si>
    <t>20 amp breaker</t>
  </si>
  <si>
    <t>6' copper ground rod</t>
  </si>
  <si>
    <t>Octagon box</t>
  </si>
  <si>
    <t>Outlet covers</t>
  </si>
  <si>
    <t>Weather proof outlet cover</t>
  </si>
  <si>
    <t xml:space="preserve">Quad-gang box </t>
  </si>
  <si>
    <t>Quad-gang switch cover</t>
  </si>
  <si>
    <t>4-tub fluorescent fixtures</t>
  </si>
  <si>
    <t>4' fluorescent light bulbs</t>
  </si>
  <si>
    <t>Brass coach lights</t>
  </si>
  <si>
    <t>100 watt light bulbs</t>
  </si>
  <si>
    <t>250' roll 2-#12 w/ground romex</t>
  </si>
  <si>
    <t>Electrical staples</t>
  </si>
  <si>
    <t>Red wire nuts</t>
  </si>
  <si>
    <t>Install light fixture</t>
  </si>
  <si>
    <t>Install outlet</t>
  </si>
  <si>
    <t>bag</t>
  </si>
  <si>
    <t>1-1/4" comp./male threaded coupling</t>
  </si>
  <si>
    <t>1-1/4" slip/female threaded PVC cup.</t>
  </si>
  <si>
    <t>70 amp main breaker</t>
  </si>
  <si>
    <t>20 amp GFI breaker</t>
  </si>
  <si>
    <t>Duplex outlets</t>
  </si>
  <si>
    <t>Install panel</t>
  </si>
  <si>
    <t>Single gang box</t>
  </si>
  <si>
    <t>Single-pole switches</t>
  </si>
  <si>
    <t>Install switch</t>
  </si>
  <si>
    <t>NM/SE cable connectors</t>
  </si>
  <si>
    <t>Install conduit</t>
  </si>
  <si>
    <t>31-200 Grading and Excavation</t>
  </si>
  <si>
    <t>Excavation</t>
  </si>
  <si>
    <t>Backfill</t>
  </si>
  <si>
    <t>Export</t>
  </si>
  <si>
    <t xml:space="preserve">3/4" gravel </t>
  </si>
  <si>
    <t>Dumpster Enclosures</t>
  </si>
  <si>
    <t>Estimated by: Ashley Sornig, Chris Myers, &amp; Arthur Dudley</t>
  </si>
  <si>
    <t>Toilet Partitions</t>
  </si>
  <si>
    <t>Toilet &amp; Bath Accessories</t>
  </si>
  <si>
    <t>Fire Extinguishers &amp; Cabinets</t>
  </si>
  <si>
    <t>Appliances</t>
  </si>
  <si>
    <t>Electrical</t>
  </si>
  <si>
    <t>Tree Removable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</si>
</sst>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0.0%"/>
    <numFmt numFmtId="167" formatCode="_(&quot;$&quot;* #,##0_);_(&quot;$&quot;* \(#,##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reekC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4" fontId="0" fillId="0" borderId="0" xfId="1" applyFont="1"/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Border="1"/>
    <xf numFmtId="44" fontId="0" fillId="0" borderId="1" xfId="0" applyNumberFormat="1" applyFont="1" applyBorder="1" applyAlignment="1"/>
    <xf numFmtId="0" fontId="0" fillId="0" borderId="5" xfId="0" applyBorder="1"/>
    <xf numFmtId="44" fontId="0" fillId="0" borderId="5" xfId="1" applyFont="1" applyBorder="1"/>
    <xf numFmtId="0" fontId="0" fillId="0" borderId="0" xfId="0" applyBorder="1"/>
    <xf numFmtId="44" fontId="0" fillId="0" borderId="0" xfId="1" applyFont="1" applyBorder="1"/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4" fontId="0" fillId="0" borderId="7" xfId="1" applyFont="1" applyBorder="1"/>
    <xf numFmtId="44" fontId="0" fillId="0" borderId="6" xfId="1" applyFont="1" applyBorder="1"/>
    <xf numFmtId="44" fontId="0" fillId="0" borderId="6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44" fontId="0" fillId="0" borderId="7" xfId="1" applyFont="1" applyBorder="1" applyAlignment="1">
      <alignment horizontal="center"/>
    </xf>
    <xf numFmtId="17" fontId="2" fillId="0" borderId="1" xfId="0" applyNumberFormat="1" applyFont="1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44" fontId="0" fillId="0" borderId="12" xfId="1" applyFont="1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4" fontId="0" fillId="0" borderId="5" xfId="0" applyNumberFormat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4" fontId="0" fillId="0" borderId="7" xfId="0" applyNumberFormat="1" applyFont="1" applyBorder="1" applyAlignment="1">
      <alignment horizontal="center" vertical="center"/>
    </xf>
    <xf numFmtId="44" fontId="0" fillId="0" borderId="10" xfId="1" applyFont="1" applyFill="1" applyBorder="1" applyAlignment="1">
      <alignment horizontal="center" vertical="center"/>
    </xf>
    <xf numFmtId="44" fontId="0" fillId="0" borderId="11" xfId="1" applyFont="1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2" fillId="0" borderId="2" xfId="1" applyFont="1" applyBorder="1" applyAlignment="1">
      <alignment horizontal="left"/>
    </xf>
    <xf numFmtId="44" fontId="2" fillId="0" borderId="3" xfId="1" applyFont="1" applyBorder="1" applyAlignment="1">
      <alignment horizontal="left"/>
    </xf>
    <xf numFmtId="44" fontId="2" fillId="0" borderId="4" xfId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center"/>
    </xf>
    <xf numFmtId="44" fontId="0" fillId="2" borderId="7" xfId="1" applyFont="1" applyFill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0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8" xfId="1" applyFon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44" fontId="0" fillId="0" borderId="3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3" borderId="1" xfId="1" applyFont="1" applyFill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1" applyFont="1" applyBorder="1" applyAlignment="1">
      <alignment horizontal="center"/>
    </xf>
    <xf numFmtId="44" fontId="0" fillId="2" borderId="6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7" fontId="0" fillId="2" borderId="7" xfId="1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hley/Downloads/Final%20Group%20Project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-Finishes"/>
    </sheetNames>
    <sheetDataSet>
      <sheetData sheetId="0">
        <row r="11">
          <cell r="L11">
            <v>31.692800000000002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workbookViewId="0">
      <pane ySplit="3" topLeftCell="A119" activePane="bottomLeft" state="frozen"/>
      <selection pane="bottomLeft" activeCell="F134" sqref="F134:H134"/>
    </sheetView>
  </sheetViews>
  <sheetFormatPr defaultRowHeight="15"/>
  <cols>
    <col min="1" max="1" width="2.140625" style="1" bestFit="1" customWidth="1"/>
    <col min="2" max="2" width="6.7109375" bestFit="1" customWidth="1"/>
    <col min="3" max="3" width="31.42578125" bestFit="1" customWidth="1"/>
    <col min="4" max="4" width="10.7109375" style="3" bestFit="1" customWidth="1"/>
    <col min="5" max="5" width="11.5703125" style="3" bestFit="1" customWidth="1"/>
    <col min="6" max="6" width="12.140625" style="3" bestFit="1" customWidth="1"/>
    <col min="7" max="7" width="12.85546875" style="3" bestFit="1" customWidth="1"/>
    <col min="8" max="8" width="11.5703125" style="3" bestFit="1" customWidth="1"/>
  </cols>
  <sheetData>
    <row r="1" spans="1:8">
      <c r="A1" s="76" t="s">
        <v>389</v>
      </c>
      <c r="B1" s="77"/>
      <c r="C1" s="77"/>
      <c r="D1" s="77"/>
      <c r="E1" s="77"/>
      <c r="F1" s="77"/>
      <c r="G1" s="77"/>
      <c r="H1" s="78"/>
    </row>
    <row r="2" spans="1:8" ht="15.75" thickBot="1">
      <c r="A2" s="79" t="s">
        <v>328</v>
      </c>
      <c r="B2" s="79"/>
      <c r="C2" s="79"/>
      <c r="D2" s="79"/>
      <c r="E2" s="79"/>
      <c r="F2" s="79"/>
      <c r="G2" s="79"/>
      <c r="H2" s="79"/>
    </row>
    <row r="3" spans="1:8" ht="15.75" thickTop="1">
      <c r="A3" s="32"/>
      <c r="B3" s="32" t="s">
        <v>77</v>
      </c>
      <c r="C3" s="32" t="s">
        <v>78</v>
      </c>
      <c r="D3" s="26" t="s">
        <v>1</v>
      </c>
      <c r="E3" s="26" t="s">
        <v>7</v>
      </c>
      <c r="F3" s="26" t="s">
        <v>8</v>
      </c>
      <c r="G3" s="26" t="s">
        <v>79</v>
      </c>
      <c r="H3" s="26" t="s">
        <v>9</v>
      </c>
    </row>
    <row r="4" spans="1:8">
      <c r="A4" s="5"/>
      <c r="B4" s="23" t="s">
        <v>93</v>
      </c>
      <c r="C4" s="60" t="s">
        <v>80</v>
      </c>
      <c r="D4" s="60"/>
      <c r="E4" s="60"/>
      <c r="F4" s="60"/>
      <c r="G4" s="60"/>
      <c r="H4" s="60"/>
    </row>
    <row r="5" spans="1:8">
      <c r="A5" s="5" t="s">
        <v>91</v>
      </c>
      <c r="B5" s="7" t="s">
        <v>81</v>
      </c>
      <c r="C5" s="7" t="s">
        <v>82</v>
      </c>
      <c r="D5" s="8">
        <v>0</v>
      </c>
      <c r="E5" s="8">
        <v>1000</v>
      </c>
      <c r="F5" s="8">
        <v>0</v>
      </c>
      <c r="G5" s="8">
        <v>0</v>
      </c>
      <c r="H5" s="8">
        <f>D5+E5+F5+G5</f>
        <v>1000</v>
      </c>
    </row>
    <row r="6" spans="1:8">
      <c r="A6" s="5"/>
      <c r="B6" s="7" t="s">
        <v>83</v>
      </c>
      <c r="C6" s="7" t="s">
        <v>84</v>
      </c>
      <c r="D6" s="8">
        <v>0</v>
      </c>
      <c r="E6" s="8">
        <v>0</v>
      </c>
      <c r="F6" s="8">
        <v>0</v>
      </c>
      <c r="G6" s="8">
        <v>0</v>
      </c>
      <c r="H6" s="8">
        <f t="shared" ref="H6:H9" si="0">D6+E6+F6+G6</f>
        <v>0</v>
      </c>
    </row>
    <row r="7" spans="1:8">
      <c r="A7" s="5"/>
      <c r="B7" s="7" t="s">
        <v>85</v>
      </c>
      <c r="C7" s="7" t="s">
        <v>86</v>
      </c>
      <c r="D7" s="8">
        <v>0</v>
      </c>
      <c r="E7" s="8">
        <v>0</v>
      </c>
      <c r="F7" s="8">
        <v>0</v>
      </c>
      <c r="G7" s="8">
        <v>0</v>
      </c>
      <c r="H7" s="8">
        <f t="shared" si="0"/>
        <v>0</v>
      </c>
    </row>
    <row r="8" spans="1:8">
      <c r="A8" s="5"/>
      <c r="B8" s="7" t="s">
        <v>87</v>
      </c>
      <c r="C8" s="7" t="s">
        <v>88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>
      <c r="A9" s="5"/>
      <c r="B9" s="7" t="s">
        <v>89</v>
      </c>
      <c r="C9" s="7" t="s">
        <v>90</v>
      </c>
      <c r="D9" s="8">
        <v>0</v>
      </c>
      <c r="E9" s="8">
        <v>0</v>
      </c>
      <c r="F9" s="8">
        <v>0</v>
      </c>
      <c r="G9" s="8">
        <v>0</v>
      </c>
      <c r="H9" s="8">
        <f t="shared" si="0"/>
        <v>0</v>
      </c>
    </row>
    <row r="10" spans="1:8">
      <c r="A10" s="64"/>
      <c r="B10" s="65"/>
      <c r="C10" s="65"/>
      <c r="D10" s="65"/>
      <c r="E10" s="65"/>
      <c r="F10" s="65"/>
      <c r="G10" s="65"/>
      <c r="H10" s="66"/>
    </row>
    <row r="11" spans="1:8" s="2" customFormat="1">
      <c r="A11" s="22"/>
      <c r="B11" s="23" t="s">
        <v>92</v>
      </c>
      <c r="C11" s="61" t="s">
        <v>141</v>
      </c>
      <c r="D11" s="62"/>
      <c r="E11" s="62"/>
      <c r="F11" s="62"/>
      <c r="G11" s="62"/>
      <c r="H11" s="63"/>
    </row>
    <row r="12" spans="1:8">
      <c r="A12" s="5"/>
      <c r="B12" s="7" t="s">
        <v>94</v>
      </c>
      <c r="C12" s="7" t="s">
        <v>95</v>
      </c>
      <c r="D12" s="8">
        <v>0</v>
      </c>
      <c r="E12" s="8">
        <v>0</v>
      </c>
      <c r="F12" s="8">
        <v>0</v>
      </c>
      <c r="G12" s="8">
        <v>0</v>
      </c>
      <c r="H12" s="8">
        <f>D12+E12+F12+G12</f>
        <v>0</v>
      </c>
    </row>
    <row r="13" spans="1:8">
      <c r="A13" s="64"/>
      <c r="B13" s="65"/>
      <c r="C13" s="65"/>
      <c r="D13" s="65"/>
      <c r="E13" s="65"/>
      <c r="F13" s="65"/>
      <c r="G13" s="65"/>
      <c r="H13" s="66"/>
    </row>
    <row r="14" spans="1:8" s="2" customFormat="1">
      <c r="A14" s="22"/>
      <c r="B14" s="23" t="s">
        <v>96</v>
      </c>
      <c r="C14" s="61" t="s">
        <v>97</v>
      </c>
      <c r="D14" s="62"/>
      <c r="E14" s="62"/>
      <c r="F14" s="62"/>
      <c r="G14" s="62"/>
      <c r="H14" s="63"/>
    </row>
    <row r="15" spans="1:8">
      <c r="A15" s="5" t="s">
        <v>91</v>
      </c>
      <c r="B15" s="7" t="s">
        <v>98</v>
      </c>
      <c r="C15" s="7" t="s">
        <v>99</v>
      </c>
      <c r="D15" s="8">
        <f>'03-Concrete'!E12</f>
        <v>375.68</v>
      </c>
      <c r="E15" s="8">
        <f>'03-Concrete'!I12</f>
        <v>0</v>
      </c>
      <c r="F15" s="8">
        <f>'03-Concrete'!L12</f>
        <v>0</v>
      </c>
      <c r="G15" s="8">
        <v>0</v>
      </c>
      <c r="H15" s="8">
        <f t="shared" ref="H15:H25" si="1">D15+E15+F15+G15</f>
        <v>375.68</v>
      </c>
    </row>
    <row r="16" spans="1:8">
      <c r="A16" s="5" t="s">
        <v>91</v>
      </c>
      <c r="B16" s="7" t="s">
        <v>107</v>
      </c>
      <c r="C16" s="7" t="s">
        <v>100</v>
      </c>
      <c r="D16" s="8">
        <f>'03-Concrete'!E25</f>
        <v>0</v>
      </c>
      <c r="E16" s="8">
        <f>'03-Concrete'!I25</f>
        <v>1779.54</v>
      </c>
      <c r="F16" s="8">
        <f>'03-Concrete'!L25</f>
        <v>1237.895</v>
      </c>
      <c r="G16" s="8">
        <v>0</v>
      </c>
      <c r="H16" s="8">
        <f t="shared" si="1"/>
        <v>3017.4349999999999</v>
      </c>
    </row>
    <row r="17" spans="1:8">
      <c r="A17" s="5" t="s">
        <v>91</v>
      </c>
      <c r="B17" s="7" t="s">
        <v>108</v>
      </c>
      <c r="C17" s="7" t="s">
        <v>101</v>
      </c>
      <c r="D17" s="8">
        <f>'03-Concrete'!E31</f>
        <v>730.75</v>
      </c>
      <c r="E17" s="8">
        <f>'03-Concrete'!I31</f>
        <v>0</v>
      </c>
      <c r="F17" s="8">
        <f>'03-Concrete'!L31</f>
        <v>0</v>
      </c>
      <c r="G17" s="8">
        <v>0</v>
      </c>
      <c r="H17" s="8">
        <f t="shared" si="1"/>
        <v>730.75</v>
      </c>
    </row>
    <row r="18" spans="1:8">
      <c r="A18" s="5" t="s">
        <v>91</v>
      </c>
      <c r="B18" s="7" t="s">
        <v>109</v>
      </c>
      <c r="C18" s="7" t="s">
        <v>102</v>
      </c>
      <c r="D18" s="8">
        <f>'03-Concrete'!E37</f>
        <v>0</v>
      </c>
      <c r="E18" s="8">
        <f>'03-Concrete'!I37</f>
        <v>184.3</v>
      </c>
      <c r="F18" s="8">
        <f>'03-Concrete'!L37</f>
        <v>14.55</v>
      </c>
      <c r="G18" s="8">
        <v>0</v>
      </c>
      <c r="H18" s="8">
        <f t="shared" si="1"/>
        <v>198.85000000000002</v>
      </c>
    </row>
    <row r="19" spans="1:8">
      <c r="A19" s="5" t="s">
        <v>91</v>
      </c>
      <c r="B19" s="7" t="s">
        <v>110</v>
      </c>
      <c r="C19" s="7" t="s">
        <v>103</v>
      </c>
      <c r="D19" s="8">
        <f>'03-Concrete'!E42</f>
        <v>656</v>
      </c>
      <c r="E19" s="8">
        <f>'03-Concrete'!I42</f>
        <v>0</v>
      </c>
      <c r="F19" s="8">
        <f>'03-Concrete'!L42</f>
        <v>0</v>
      </c>
      <c r="G19" s="8">
        <v>0</v>
      </c>
      <c r="H19" s="8">
        <f t="shared" si="1"/>
        <v>656</v>
      </c>
    </row>
    <row r="20" spans="1:8">
      <c r="A20" s="5"/>
      <c r="B20" s="7" t="s">
        <v>111</v>
      </c>
      <c r="C20" s="7" t="s">
        <v>104</v>
      </c>
      <c r="D20" s="8">
        <v>0</v>
      </c>
      <c r="E20" s="8">
        <v>0</v>
      </c>
      <c r="F20" s="8">
        <v>0</v>
      </c>
      <c r="G20" s="8">
        <v>0</v>
      </c>
      <c r="H20" s="8">
        <f t="shared" si="1"/>
        <v>0</v>
      </c>
    </row>
    <row r="21" spans="1:8">
      <c r="A21" s="5"/>
      <c r="B21" s="7" t="s">
        <v>112</v>
      </c>
      <c r="C21" s="7" t="s">
        <v>105</v>
      </c>
      <c r="D21" s="8">
        <v>0</v>
      </c>
      <c r="E21" s="8">
        <v>0</v>
      </c>
      <c r="F21" s="8">
        <v>0</v>
      </c>
      <c r="G21" s="8">
        <v>0</v>
      </c>
      <c r="H21" s="8">
        <f t="shared" si="1"/>
        <v>0</v>
      </c>
    </row>
    <row r="22" spans="1:8">
      <c r="A22" s="5"/>
      <c r="B22" s="7" t="s">
        <v>113</v>
      </c>
      <c r="C22" s="7" t="s">
        <v>106</v>
      </c>
      <c r="D22" s="8">
        <v>0</v>
      </c>
      <c r="E22" s="8">
        <v>0</v>
      </c>
      <c r="F22" s="8">
        <v>0</v>
      </c>
      <c r="G22" s="8">
        <v>0</v>
      </c>
      <c r="H22" s="8">
        <f t="shared" si="1"/>
        <v>0</v>
      </c>
    </row>
    <row r="23" spans="1:8">
      <c r="A23" s="64"/>
      <c r="B23" s="65"/>
      <c r="C23" s="65"/>
      <c r="D23" s="65"/>
      <c r="E23" s="65"/>
      <c r="F23" s="65"/>
      <c r="G23" s="65"/>
      <c r="H23" s="66"/>
    </row>
    <row r="24" spans="1:8">
      <c r="A24" s="5"/>
      <c r="B24" s="23" t="s">
        <v>114</v>
      </c>
      <c r="C24" s="61" t="s">
        <v>115</v>
      </c>
      <c r="D24" s="62"/>
      <c r="E24" s="62"/>
      <c r="F24" s="62"/>
      <c r="G24" s="62"/>
      <c r="H24" s="63"/>
    </row>
    <row r="25" spans="1:8">
      <c r="A25" s="5"/>
      <c r="B25" s="7" t="s">
        <v>116</v>
      </c>
      <c r="C25" s="7" t="s">
        <v>115</v>
      </c>
      <c r="D25" s="8">
        <v>0</v>
      </c>
      <c r="E25" s="8">
        <v>0</v>
      </c>
      <c r="F25" s="8">
        <v>0</v>
      </c>
      <c r="G25" s="8">
        <v>0</v>
      </c>
      <c r="H25" s="8">
        <f t="shared" si="1"/>
        <v>0</v>
      </c>
    </row>
    <row r="26" spans="1:8">
      <c r="A26" s="64"/>
      <c r="B26" s="65"/>
      <c r="C26" s="65"/>
      <c r="D26" s="65"/>
      <c r="E26" s="65"/>
      <c r="F26" s="65"/>
      <c r="G26" s="65"/>
      <c r="H26" s="66"/>
    </row>
    <row r="27" spans="1:8" s="2" customFormat="1">
      <c r="A27" s="22"/>
      <c r="B27" s="23" t="s">
        <v>117</v>
      </c>
      <c r="C27" s="61" t="s">
        <v>118</v>
      </c>
      <c r="D27" s="62"/>
      <c r="E27" s="62"/>
      <c r="F27" s="62"/>
      <c r="G27" s="62"/>
      <c r="H27" s="63"/>
    </row>
    <row r="28" spans="1:8">
      <c r="A28" s="5"/>
      <c r="B28" s="7" t="s">
        <v>119</v>
      </c>
      <c r="C28" s="7" t="s">
        <v>142</v>
      </c>
      <c r="D28" s="8">
        <v>0</v>
      </c>
      <c r="E28" s="8">
        <v>0</v>
      </c>
      <c r="F28" s="8">
        <v>0</v>
      </c>
      <c r="G28" s="8">
        <v>0</v>
      </c>
      <c r="H28" s="8">
        <f t="shared" ref="H28:H53" si="2">D28+E28+F28+G28</f>
        <v>0</v>
      </c>
    </row>
    <row r="29" spans="1:8">
      <c r="A29" s="5"/>
      <c r="B29" s="7" t="s">
        <v>123</v>
      </c>
      <c r="C29" s="7" t="s">
        <v>120</v>
      </c>
      <c r="D29" s="8">
        <v>0</v>
      </c>
      <c r="E29" s="8">
        <v>0</v>
      </c>
      <c r="F29" s="8">
        <v>0</v>
      </c>
      <c r="G29" s="8">
        <v>0</v>
      </c>
      <c r="H29" s="8">
        <f t="shared" si="2"/>
        <v>0</v>
      </c>
    </row>
    <row r="30" spans="1:8">
      <c r="A30" s="5"/>
      <c r="B30" s="7" t="s">
        <v>124</v>
      </c>
      <c r="C30" s="7" t="s">
        <v>121</v>
      </c>
      <c r="D30" s="8">
        <v>0</v>
      </c>
      <c r="E30" s="8">
        <v>0</v>
      </c>
      <c r="F30" s="8">
        <v>0</v>
      </c>
      <c r="G30" s="8">
        <v>0</v>
      </c>
      <c r="H30" s="8">
        <f t="shared" si="2"/>
        <v>0</v>
      </c>
    </row>
    <row r="31" spans="1:8">
      <c r="A31" s="5"/>
      <c r="B31" s="7" t="s">
        <v>125</v>
      </c>
      <c r="C31" s="7" t="s">
        <v>122</v>
      </c>
      <c r="D31" s="8">
        <v>0</v>
      </c>
      <c r="E31" s="8">
        <v>0</v>
      </c>
      <c r="F31" s="8">
        <v>0</v>
      </c>
      <c r="G31" s="8">
        <v>0</v>
      </c>
      <c r="H31" s="8">
        <f t="shared" si="2"/>
        <v>0</v>
      </c>
    </row>
    <row r="32" spans="1:8">
      <c r="A32" s="64"/>
      <c r="B32" s="65"/>
      <c r="C32" s="65"/>
      <c r="D32" s="65"/>
      <c r="E32" s="65"/>
      <c r="F32" s="65"/>
      <c r="G32" s="65"/>
      <c r="H32" s="66"/>
    </row>
    <row r="33" spans="1:8" s="2" customFormat="1">
      <c r="A33" s="22"/>
      <c r="B33" s="23" t="s">
        <v>126</v>
      </c>
      <c r="C33" s="61" t="s">
        <v>127</v>
      </c>
      <c r="D33" s="62"/>
      <c r="E33" s="62"/>
      <c r="F33" s="62"/>
      <c r="G33" s="62"/>
      <c r="H33" s="63"/>
    </row>
    <row r="34" spans="1:8">
      <c r="A34" s="5" t="s">
        <v>91</v>
      </c>
      <c r="B34" s="7" t="s">
        <v>128</v>
      </c>
      <c r="C34" s="7" t="s">
        <v>135</v>
      </c>
      <c r="D34" s="8">
        <f>'06-Wood and Plastics'!E13</f>
        <v>0</v>
      </c>
      <c r="E34" s="8">
        <f>'06-Wood and Plastics'!I13</f>
        <v>1263.68</v>
      </c>
      <c r="F34" s="8">
        <f>'06-Wood and Plastics'!L13</f>
        <v>73.523200000000003</v>
      </c>
      <c r="G34" s="8">
        <v>0</v>
      </c>
      <c r="H34" s="8">
        <f t="shared" si="2"/>
        <v>1337.2032000000002</v>
      </c>
    </row>
    <row r="35" spans="1:8">
      <c r="A35" s="5" t="s">
        <v>91</v>
      </c>
      <c r="B35" s="7" t="s">
        <v>129</v>
      </c>
      <c r="C35" s="7" t="s">
        <v>143</v>
      </c>
      <c r="D35" s="8">
        <f>'06-Wood and Plastics'!E34</f>
        <v>1051.4649999999999</v>
      </c>
      <c r="E35" s="8">
        <f>'06-Wood and Plastics'!I34</f>
        <v>0</v>
      </c>
      <c r="F35" s="8">
        <f>'06-Wood and Plastics'!L34</f>
        <v>0</v>
      </c>
      <c r="G35" s="8">
        <v>0</v>
      </c>
      <c r="H35" s="8">
        <f t="shared" si="2"/>
        <v>1051.4649999999999</v>
      </c>
    </row>
    <row r="36" spans="1:8">
      <c r="A36" s="5" t="s">
        <v>91</v>
      </c>
      <c r="B36" s="7" t="s">
        <v>130</v>
      </c>
      <c r="C36" s="7" t="s">
        <v>136</v>
      </c>
      <c r="D36" s="8">
        <f>'06-Wood and Plastics'!E40</f>
        <v>808</v>
      </c>
      <c r="E36" s="8">
        <f>'06-Wood and Plastics'!I40</f>
        <v>0</v>
      </c>
      <c r="F36" s="8">
        <f>'06-Wood and Plastics'!L40</f>
        <v>0</v>
      </c>
      <c r="G36" s="8">
        <v>0</v>
      </c>
      <c r="H36" s="8">
        <f t="shared" si="2"/>
        <v>808</v>
      </c>
    </row>
    <row r="37" spans="1:8">
      <c r="A37" s="5" t="s">
        <v>91</v>
      </c>
      <c r="B37" s="7" t="s">
        <v>131</v>
      </c>
      <c r="C37" s="7" t="s">
        <v>137</v>
      </c>
      <c r="D37" s="8">
        <f>'06-Wood and Plastics'!E46</f>
        <v>0</v>
      </c>
      <c r="E37" s="8">
        <f>'06-Wood and Plastics'!I46</f>
        <v>314.59999999999997</v>
      </c>
      <c r="F37" s="8">
        <f>'06-Wood and Plastics'!L46</f>
        <v>29.64</v>
      </c>
      <c r="G37" s="8">
        <v>0</v>
      </c>
      <c r="H37" s="8">
        <f t="shared" si="2"/>
        <v>344.23999999999995</v>
      </c>
    </row>
    <row r="38" spans="1:8">
      <c r="A38" s="5" t="s">
        <v>91</v>
      </c>
      <c r="B38" s="7" t="s">
        <v>132</v>
      </c>
      <c r="C38" s="7" t="s">
        <v>138</v>
      </c>
      <c r="D38" s="8">
        <f>'06-Wood and Plastics'!E53</f>
        <v>106</v>
      </c>
      <c r="E38" s="8">
        <f>'06-Wood and Plastics'!I53</f>
        <v>113.1</v>
      </c>
      <c r="F38" s="8">
        <f>'06-Wood and Plastics'!L53</f>
        <v>224.66800000000001</v>
      </c>
      <c r="G38" s="8">
        <v>0</v>
      </c>
      <c r="H38" s="8">
        <f t="shared" si="2"/>
        <v>443.76800000000003</v>
      </c>
    </row>
    <row r="39" spans="1:8">
      <c r="A39" s="5"/>
      <c r="B39" s="7" t="s">
        <v>133</v>
      </c>
      <c r="C39" s="7" t="s">
        <v>139</v>
      </c>
      <c r="D39" s="8">
        <v>0</v>
      </c>
      <c r="E39" s="8">
        <v>0</v>
      </c>
      <c r="F39" s="8">
        <v>0</v>
      </c>
      <c r="G39" s="8">
        <v>0</v>
      </c>
      <c r="H39" s="8">
        <f t="shared" si="2"/>
        <v>0</v>
      </c>
    </row>
    <row r="40" spans="1:8">
      <c r="A40" s="5"/>
      <c r="B40" s="7" t="s">
        <v>134</v>
      </c>
      <c r="C40" s="7" t="s">
        <v>140</v>
      </c>
      <c r="D40" s="8">
        <v>0</v>
      </c>
      <c r="E40" s="8">
        <v>0</v>
      </c>
      <c r="F40" s="8">
        <v>0</v>
      </c>
      <c r="G40" s="8">
        <v>0</v>
      </c>
      <c r="H40" s="8">
        <f t="shared" si="2"/>
        <v>0</v>
      </c>
    </row>
    <row r="41" spans="1:8">
      <c r="A41" s="64"/>
      <c r="B41" s="65"/>
      <c r="C41" s="65"/>
      <c r="D41" s="65"/>
      <c r="E41" s="65"/>
      <c r="F41" s="65"/>
      <c r="G41" s="65"/>
      <c r="H41" s="66"/>
    </row>
    <row r="42" spans="1:8" s="2" customFormat="1">
      <c r="A42" s="22"/>
      <c r="B42" s="23" t="s">
        <v>144</v>
      </c>
      <c r="C42" s="61" t="s">
        <v>145</v>
      </c>
      <c r="D42" s="62"/>
      <c r="E42" s="62"/>
      <c r="F42" s="62"/>
      <c r="G42" s="62"/>
      <c r="H42" s="63"/>
    </row>
    <row r="43" spans="1:8">
      <c r="A43" s="5"/>
      <c r="B43" s="7" t="s">
        <v>146</v>
      </c>
      <c r="C43" s="7" t="s">
        <v>147</v>
      </c>
      <c r="D43" s="8">
        <v>0</v>
      </c>
      <c r="E43" s="8">
        <v>0</v>
      </c>
      <c r="F43" s="8">
        <v>0</v>
      </c>
      <c r="G43" s="8">
        <v>0</v>
      </c>
      <c r="H43" s="8">
        <f t="shared" si="2"/>
        <v>0</v>
      </c>
    </row>
    <row r="44" spans="1:8">
      <c r="A44" s="5" t="s">
        <v>91</v>
      </c>
      <c r="B44" s="7" t="s">
        <v>148</v>
      </c>
      <c r="C44" s="7" t="s">
        <v>149</v>
      </c>
      <c r="D44" s="8">
        <f>'07-Thermal &amp;Moisture Protection'!E9</f>
        <v>626.5</v>
      </c>
      <c r="E44" s="8">
        <f>'07-Thermal &amp;Moisture Protection'!I9</f>
        <v>176</v>
      </c>
      <c r="F44" s="8">
        <f>'07-Thermal &amp;Moisture Protection'!L9</f>
        <v>0</v>
      </c>
      <c r="G44" s="8">
        <v>0</v>
      </c>
      <c r="H44" s="8">
        <f t="shared" si="2"/>
        <v>802.5</v>
      </c>
    </row>
    <row r="45" spans="1:8">
      <c r="A45" s="5"/>
      <c r="B45" s="7" t="s">
        <v>159</v>
      </c>
      <c r="C45" s="7" t="s">
        <v>150</v>
      </c>
      <c r="D45" s="8">
        <v>0</v>
      </c>
      <c r="E45" s="8">
        <v>0</v>
      </c>
      <c r="F45" s="8">
        <v>0</v>
      </c>
      <c r="G45" s="8">
        <v>0</v>
      </c>
      <c r="H45" s="8">
        <f t="shared" si="2"/>
        <v>0</v>
      </c>
    </row>
    <row r="46" spans="1:8">
      <c r="A46" s="5"/>
      <c r="B46" s="7" t="s">
        <v>160</v>
      </c>
      <c r="C46" s="7" t="s">
        <v>151</v>
      </c>
      <c r="D46" s="8">
        <v>0</v>
      </c>
      <c r="E46" s="8">
        <v>0</v>
      </c>
      <c r="F46" s="8">
        <v>0</v>
      </c>
      <c r="G46" s="8">
        <v>0</v>
      </c>
      <c r="H46" s="8">
        <f t="shared" si="2"/>
        <v>0</v>
      </c>
    </row>
    <row r="47" spans="1:8">
      <c r="A47" s="5" t="s">
        <v>91</v>
      </c>
      <c r="B47" s="7" t="s">
        <v>161</v>
      </c>
      <c r="C47" s="7" t="s">
        <v>152</v>
      </c>
      <c r="D47" s="8">
        <f>'07-Thermal &amp;Moisture Protection'!E24</f>
        <v>935.38</v>
      </c>
      <c r="E47" s="8">
        <f>'07-Thermal &amp;Moisture Protection'!I24</f>
        <v>968.44</v>
      </c>
      <c r="F47" s="8">
        <f>'07-Thermal &amp;Moisture Protection'!L24</f>
        <v>56.345600000000005</v>
      </c>
      <c r="G47" s="8">
        <v>0</v>
      </c>
      <c r="H47" s="8">
        <f t="shared" si="2"/>
        <v>1960.1656000000003</v>
      </c>
    </row>
    <row r="48" spans="1:8">
      <c r="A48" s="5" t="s">
        <v>91</v>
      </c>
      <c r="B48" s="7" t="s">
        <v>163</v>
      </c>
      <c r="C48" s="7" t="s">
        <v>153</v>
      </c>
      <c r="D48" s="8">
        <f>'07-Thermal &amp;Moisture Protection'!E31</f>
        <v>381</v>
      </c>
      <c r="E48" s="8">
        <f>'07-Thermal &amp;Moisture Protection'!I31</f>
        <v>483.12</v>
      </c>
      <c r="F48" s="8">
        <f>'07-Thermal &amp;Moisture Protection'!L31</f>
        <v>108.70200000000001</v>
      </c>
      <c r="G48" s="8">
        <v>0</v>
      </c>
      <c r="H48" s="8">
        <f t="shared" si="2"/>
        <v>972.822</v>
      </c>
    </row>
    <row r="49" spans="1:8">
      <c r="A49" s="5"/>
      <c r="B49" s="7" t="s">
        <v>162</v>
      </c>
      <c r="C49" s="7" t="s">
        <v>154</v>
      </c>
      <c r="D49" s="8">
        <v>0</v>
      </c>
      <c r="E49" s="8">
        <v>0</v>
      </c>
      <c r="F49" s="8">
        <v>0</v>
      </c>
      <c r="G49" s="8">
        <v>0</v>
      </c>
      <c r="H49" s="8">
        <f t="shared" si="2"/>
        <v>0</v>
      </c>
    </row>
    <row r="50" spans="1:8">
      <c r="A50" s="5"/>
      <c r="B50" s="7" t="s">
        <v>164</v>
      </c>
      <c r="C50" s="7" t="s">
        <v>155</v>
      </c>
      <c r="D50" s="8">
        <v>0</v>
      </c>
      <c r="E50" s="8">
        <v>0</v>
      </c>
      <c r="F50" s="8">
        <v>0</v>
      </c>
      <c r="G50" s="8">
        <v>0</v>
      </c>
      <c r="H50" s="8">
        <f t="shared" si="2"/>
        <v>0</v>
      </c>
    </row>
    <row r="51" spans="1:8">
      <c r="A51" s="5"/>
      <c r="B51" s="7" t="s">
        <v>165</v>
      </c>
      <c r="C51" s="7" t="s">
        <v>156</v>
      </c>
      <c r="D51" s="8">
        <v>0</v>
      </c>
      <c r="E51" s="8">
        <v>0</v>
      </c>
      <c r="F51" s="8">
        <v>0</v>
      </c>
      <c r="G51" s="8">
        <v>0</v>
      </c>
      <c r="H51" s="8">
        <f t="shared" si="2"/>
        <v>0</v>
      </c>
    </row>
    <row r="52" spans="1:8">
      <c r="A52" s="5"/>
      <c r="B52" s="7" t="s">
        <v>166</v>
      </c>
      <c r="C52" s="7" t="s">
        <v>157</v>
      </c>
      <c r="D52" s="8">
        <v>0</v>
      </c>
      <c r="E52" s="8">
        <v>0</v>
      </c>
      <c r="F52" s="8">
        <v>0</v>
      </c>
      <c r="G52" s="8">
        <v>0</v>
      </c>
      <c r="H52" s="8">
        <f t="shared" si="2"/>
        <v>0</v>
      </c>
    </row>
    <row r="53" spans="1:8">
      <c r="A53" s="5"/>
      <c r="B53" s="7" t="s">
        <v>167</v>
      </c>
      <c r="C53" s="7" t="s">
        <v>158</v>
      </c>
      <c r="D53" s="8">
        <v>0</v>
      </c>
      <c r="E53" s="8">
        <v>0</v>
      </c>
      <c r="F53" s="8">
        <v>0</v>
      </c>
      <c r="G53" s="8">
        <v>0</v>
      </c>
      <c r="H53" s="8">
        <f t="shared" si="2"/>
        <v>0</v>
      </c>
    </row>
    <row r="54" spans="1:8">
      <c r="A54" s="64"/>
      <c r="B54" s="65"/>
      <c r="C54" s="65"/>
      <c r="D54" s="65"/>
      <c r="E54" s="65"/>
      <c r="F54" s="65"/>
      <c r="G54" s="65"/>
      <c r="H54" s="66"/>
    </row>
    <row r="55" spans="1:8" s="2" customFormat="1">
      <c r="A55" s="22"/>
      <c r="B55" s="23" t="s">
        <v>168</v>
      </c>
      <c r="C55" s="70" t="s">
        <v>169</v>
      </c>
      <c r="D55" s="71"/>
      <c r="E55" s="71"/>
      <c r="F55" s="71"/>
      <c r="G55" s="71"/>
      <c r="H55" s="72"/>
    </row>
    <row r="56" spans="1:8">
      <c r="A56" s="5" t="s">
        <v>91</v>
      </c>
      <c r="B56" s="7" t="s">
        <v>170</v>
      </c>
      <c r="C56" s="7" t="s">
        <v>171</v>
      </c>
      <c r="D56" s="8">
        <f>'08-Doors and Windows'!E5</f>
        <v>135</v>
      </c>
      <c r="E56" s="8">
        <f>'08-Doors and Windows'!I5</f>
        <v>52</v>
      </c>
      <c r="F56" s="8">
        <f>'08-Doors and Windows'!L5</f>
        <v>2.56</v>
      </c>
      <c r="G56" s="8">
        <v>0</v>
      </c>
      <c r="H56" s="8">
        <f t="shared" ref="H56:H117" si="3">D56+E56+F56+G56</f>
        <v>189.56</v>
      </c>
    </row>
    <row r="57" spans="1:8">
      <c r="A57" s="5"/>
      <c r="B57" s="7" t="s">
        <v>172</v>
      </c>
      <c r="C57" s="7" t="s">
        <v>175</v>
      </c>
      <c r="D57" s="8">
        <v>0</v>
      </c>
      <c r="E57" s="8">
        <v>0</v>
      </c>
      <c r="F57" s="8">
        <v>0</v>
      </c>
      <c r="G57" s="8">
        <v>0</v>
      </c>
      <c r="H57" s="8">
        <f t="shared" si="3"/>
        <v>0</v>
      </c>
    </row>
    <row r="58" spans="1:8">
      <c r="A58" s="5" t="s">
        <v>91</v>
      </c>
      <c r="B58" s="7" t="s">
        <v>173</v>
      </c>
      <c r="C58" s="7" t="s">
        <v>174</v>
      </c>
      <c r="D58" s="8">
        <f>'08-Doors and Windows'!E13</f>
        <v>688</v>
      </c>
      <c r="E58" s="8">
        <f>'08-Doors and Windows'!I13</f>
        <v>156</v>
      </c>
      <c r="F58" s="8">
        <f>'08-Doors and Windows'!L13</f>
        <v>7.6800000000000006</v>
      </c>
      <c r="G58" s="8">
        <v>0</v>
      </c>
      <c r="H58" s="8">
        <f t="shared" si="3"/>
        <v>851.68</v>
      </c>
    </row>
    <row r="59" spans="1:8">
      <c r="A59" s="5"/>
      <c r="B59" s="7" t="s">
        <v>176</v>
      </c>
      <c r="C59" s="7" t="s">
        <v>177</v>
      </c>
      <c r="D59" s="8">
        <v>0</v>
      </c>
      <c r="E59" s="8">
        <v>0</v>
      </c>
      <c r="F59" s="8">
        <v>0</v>
      </c>
      <c r="G59" s="8">
        <v>0</v>
      </c>
      <c r="H59" s="8">
        <f t="shared" si="3"/>
        <v>0</v>
      </c>
    </row>
    <row r="60" spans="1:8">
      <c r="A60" s="5"/>
      <c r="B60" s="7" t="s">
        <v>178</v>
      </c>
      <c r="C60" s="7" t="s">
        <v>179</v>
      </c>
      <c r="D60" s="8">
        <v>0</v>
      </c>
      <c r="E60" s="8">
        <v>0</v>
      </c>
      <c r="F60" s="8">
        <v>0</v>
      </c>
      <c r="G60" s="8">
        <v>0</v>
      </c>
      <c r="H60" s="8">
        <f t="shared" si="3"/>
        <v>0</v>
      </c>
    </row>
    <row r="61" spans="1:8">
      <c r="A61" s="5" t="s">
        <v>91</v>
      </c>
      <c r="B61" s="7" t="s">
        <v>180</v>
      </c>
      <c r="C61" s="7" t="s">
        <v>181</v>
      </c>
      <c r="D61" s="8">
        <f>'08-Doors and Windows'!E20</f>
        <v>38</v>
      </c>
      <c r="E61" s="8">
        <f>'08-Doors and Windows'!I20</f>
        <v>0</v>
      </c>
      <c r="F61" s="8">
        <f>'08-Doors and Windows'!L20</f>
        <v>0</v>
      </c>
      <c r="G61" s="8">
        <v>0</v>
      </c>
      <c r="H61" s="8">
        <f t="shared" si="3"/>
        <v>38</v>
      </c>
    </row>
    <row r="62" spans="1:8">
      <c r="A62" s="5"/>
      <c r="B62" s="7" t="s">
        <v>182</v>
      </c>
      <c r="C62" s="7" t="s">
        <v>183</v>
      </c>
      <c r="D62" s="8">
        <v>0</v>
      </c>
      <c r="E62" s="8">
        <v>0</v>
      </c>
      <c r="F62" s="8">
        <v>0</v>
      </c>
      <c r="G62" s="8">
        <v>0</v>
      </c>
      <c r="H62" s="8">
        <f t="shared" si="3"/>
        <v>0</v>
      </c>
    </row>
    <row r="63" spans="1:8">
      <c r="A63" s="73"/>
      <c r="B63" s="74"/>
      <c r="C63" s="74"/>
      <c r="D63" s="74"/>
      <c r="E63" s="74"/>
      <c r="F63" s="74"/>
      <c r="G63" s="74"/>
      <c r="H63" s="75"/>
    </row>
    <row r="64" spans="1:8" s="2" customFormat="1">
      <c r="A64" s="22"/>
      <c r="B64" s="23" t="s">
        <v>184</v>
      </c>
      <c r="C64" s="67" t="s">
        <v>200</v>
      </c>
      <c r="D64" s="68"/>
      <c r="E64" s="68"/>
      <c r="F64" s="68"/>
      <c r="G64" s="68"/>
      <c r="H64" s="69"/>
    </row>
    <row r="65" spans="1:8">
      <c r="A65" s="5" t="s">
        <v>91</v>
      </c>
      <c r="B65" s="7" t="s">
        <v>201</v>
      </c>
      <c r="C65" s="7" t="s">
        <v>202</v>
      </c>
      <c r="D65" s="8">
        <f>'09-Finishes'!E11</f>
        <v>531.29999999999995</v>
      </c>
      <c r="E65" s="8">
        <f>'09-Finishes'!I11</f>
        <v>594.24</v>
      </c>
      <c r="F65" s="8">
        <f>'[1]09-Finishes'!$L$11</f>
        <v>31.692800000000002</v>
      </c>
      <c r="G65" s="8">
        <v>0</v>
      </c>
      <c r="H65" s="8">
        <f t="shared" si="3"/>
        <v>1157.2328</v>
      </c>
    </row>
    <row r="66" spans="1:8">
      <c r="A66" s="5"/>
      <c r="B66" s="7" t="s">
        <v>203</v>
      </c>
      <c r="C66" s="7" t="s">
        <v>204</v>
      </c>
      <c r="D66" s="8">
        <v>0</v>
      </c>
      <c r="E66" s="8">
        <v>0</v>
      </c>
      <c r="F66" s="8">
        <v>0</v>
      </c>
      <c r="G66" s="8">
        <v>0</v>
      </c>
      <c r="H66" s="8">
        <f t="shared" si="3"/>
        <v>0</v>
      </c>
    </row>
    <row r="67" spans="1:8">
      <c r="A67" s="5"/>
      <c r="B67" s="7" t="s">
        <v>205</v>
      </c>
      <c r="C67" s="7" t="s">
        <v>206</v>
      </c>
      <c r="D67" s="8">
        <v>0</v>
      </c>
      <c r="E67" s="8">
        <v>0</v>
      </c>
      <c r="F67" s="8">
        <v>0</v>
      </c>
      <c r="G67" s="8">
        <v>0</v>
      </c>
      <c r="H67" s="8">
        <f t="shared" si="3"/>
        <v>0</v>
      </c>
    </row>
    <row r="68" spans="1:8">
      <c r="A68" s="5"/>
      <c r="B68" s="7" t="s">
        <v>207</v>
      </c>
      <c r="C68" s="7" t="s">
        <v>211</v>
      </c>
      <c r="D68" s="8">
        <v>0</v>
      </c>
      <c r="E68" s="8">
        <v>0</v>
      </c>
      <c r="F68" s="8">
        <v>0</v>
      </c>
      <c r="G68" s="8">
        <v>0</v>
      </c>
      <c r="H68" s="8">
        <f t="shared" si="3"/>
        <v>0</v>
      </c>
    </row>
    <row r="69" spans="1:8">
      <c r="A69" s="5"/>
      <c r="B69" s="7" t="s">
        <v>208</v>
      </c>
      <c r="C69" s="7" t="s">
        <v>212</v>
      </c>
      <c r="D69" s="8">
        <v>0</v>
      </c>
      <c r="E69" s="8">
        <v>0</v>
      </c>
      <c r="F69" s="8">
        <v>0</v>
      </c>
      <c r="G69" s="8">
        <v>0</v>
      </c>
      <c r="H69" s="8">
        <f t="shared" si="3"/>
        <v>0</v>
      </c>
    </row>
    <row r="70" spans="1:8">
      <c r="A70" s="5"/>
      <c r="B70" s="7" t="s">
        <v>209</v>
      </c>
      <c r="C70" s="7" t="s">
        <v>213</v>
      </c>
      <c r="D70" s="8">
        <v>0</v>
      </c>
      <c r="E70" s="8">
        <v>0</v>
      </c>
      <c r="F70" s="8">
        <v>0</v>
      </c>
      <c r="G70" s="8">
        <v>0</v>
      </c>
      <c r="H70" s="8">
        <f t="shared" si="3"/>
        <v>0</v>
      </c>
    </row>
    <row r="71" spans="1:8">
      <c r="A71" s="5" t="s">
        <v>91</v>
      </c>
      <c r="B71" s="7" t="s">
        <v>210</v>
      </c>
      <c r="C71" s="7" t="s">
        <v>214</v>
      </c>
      <c r="D71" s="8">
        <f>'09-Finishes'!E23</f>
        <v>292</v>
      </c>
      <c r="E71" s="8">
        <f>'09-Finishes'!I23</f>
        <v>1124.06</v>
      </c>
      <c r="F71" s="8">
        <f>'09-Finishes'!L23</f>
        <v>68.819999999999993</v>
      </c>
      <c r="G71" s="8">
        <v>0</v>
      </c>
      <c r="H71" s="8">
        <f t="shared" si="3"/>
        <v>1484.8799999999999</v>
      </c>
    </row>
    <row r="72" spans="1:8">
      <c r="A72" s="73"/>
      <c r="B72" s="74"/>
      <c r="C72" s="74"/>
      <c r="D72" s="74"/>
      <c r="E72" s="74"/>
      <c r="F72" s="74"/>
      <c r="G72" s="74"/>
      <c r="H72" s="75"/>
    </row>
    <row r="73" spans="1:8" s="2" customFormat="1">
      <c r="A73" s="22"/>
      <c r="B73" s="23" t="s">
        <v>215</v>
      </c>
      <c r="C73" s="67" t="s">
        <v>216</v>
      </c>
      <c r="D73" s="68"/>
      <c r="E73" s="68"/>
      <c r="F73" s="68"/>
      <c r="G73" s="68"/>
      <c r="H73" s="69"/>
    </row>
    <row r="74" spans="1:8">
      <c r="A74" s="5"/>
      <c r="B74" s="7" t="s">
        <v>217</v>
      </c>
      <c r="C74" s="7" t="s">
        <v>218</v>
      </c>
      <c r="D74" s="8">
        <v>0</v>
      </c>
      <c r="E74" s="8">
        <v>0</v>
      </c>
      <c r="F74" s="8">
        <v>0</v>
      </c>
      <c r="G74" s="8">
        <v>0</v>
      </c>
      <c r="H74" s="8">
        <f t="shared" si="3"/>
        <v>0</v>
      </c>
    </row>
    <row r="75" spans="1:8">
      <c r="A75" s="5"/>
      <c r="B75" s="7" t="s">
        <v>219</v>
      </c>
      <c r="C75" s="7" t="s">
        <v>390</v>
      </c>
      <c r="D75" s="8">
        <v>0</v>
      </c>
      <c r="E75" s="8">
        <v>0</v>
      </c>
      <c r="F75" s="8">
        <v>0</v>
      </c>
      <c r="G75" s="8">
        <v>0</v>
      </c>
      <c r="H75" s="8">
        <f t="shared" si="3"/>
        <v>0</v>
      </c>
    </row>
    <row r="76" spans="1:8">
      <c r="A76" s="5"/>
      <c r="B76" s="7" t="s">
        <v>220</v>
      </c>
      <c r="C76" s="7" t="s">
        <v>391</v>
      </c>
      <c r="D76" s="8">
        <v>0</v>
      </c>
      <c r="E76" s="8">
        <v>0</v>
      </c>
      <c r="F76" s="8">
        <v>0</v>
      </c>
      <c r="G76" s="8">
        <v>0</v>
      </c>
      <c r="H76" s="8">
        <f t="shared" si="3"/>
        <v>0</v>
      </c>
    </row>
    <row r="77" spans="1:8">
      <c r="A77" s="5"/>
      <c r="B77" s="7" t="s">
        <v>221</v>
      </c>
      <c r="C77" s="7" t="s">
        <v>392</v>
      </c>
      <c r="D77" s="8">
        <v>0</v>
      </c>
      <c r="E77" s="8">
        <v>0</v>
      </c>
      <c r="F77" s="8">
        <v>0</v>
      </c>
      <c r="G77" s="8">
        <v>0</v>
      </c>
      <c r="H77" s="8">
        <f t="shared" si="3"/>
        <v>0</v>
      </c>
    </row>
    <row r="78" spans="1:8">
      <c r="A78" s="73"/>
      <c r="B78" s="74"/>
      <c r="C78" s="74"/>
      <c r="D78" s="74"/>
      <c r="E78" s="74"/>
      <c r="F78" s="74"/>
      <c r="G78" s="74"/>
      <c r="H78" s="75"/>
    </row>
    <row r="79" spans="1:8" s="2" customFormat="1">
      <c r="A79" s="22"/>
      <c r="B79" s="30" t="s">
        <v>222</v>
      </c>
      <c r="C79" s="67" t="s">
        <v>8</v>
      </c>
      <c r="D79" s="68"/>
      <c r="E79" s="68"/>
      <c r="F79" s="68"/>
      <c r="G79" s="68"/>
      <c r="H79" s="69"/>
    </row>
    <row r="80" spans="1:8">
      <c r="A80" s="5"/>
      <c r="B80" s="7" t="s">
        <v>223</v>
      </c>
      <c r="C80" s="7" t="s">
        <v>393</v>
      </c>
      <c r="D80" s="8">
        <v>0</v>
      </c>
      <c r="E80" s="8">
        <v>0</v>
      </c>
      <c r="F80" s="8">
        <v>0</v>
      </c>
      <c r="G80" s="8">
        <v>0</v>
      </c>
      <c r="H80" s="8">
        <f t="shared" si="3"/>
        <v>0</v>
      </c>
    </row>
    <row r="81" spans="1:8">
      <c r="A81" s="73"/>
      <c r="B81" s="74"/>
      <c r="C81" s="74"/>
      <c r="D81" s="74"/>
      <c r="E81" s="74"/>
      <c r="F81" s="74"/>
      <c r="G81" s="74"/>
      <c r="H81" s="75"/>
    </row>
    <row r="82" spans="1:8">
      <c r="A82" s="5"/>
      <c r="B82" s="23" t="s">
        <v>224</v>
      </c>
      <c r="C82" s="67" t="s">
        <v>225</v>
      </c>
      <c r="D82" s="68"/>
      <c r="E82" s="68"/>
      <c r="F82" s="68"/>
      <c r="G82" s="68"/>
      <c r="H82" s="69"/>
    </row>
    <row r="83" spans="1:8">
      <c r="A83" s="5"/>
      <c r="B83" s="7" t="s">
        <v>226</v>
      </c>
      <c r="C83" s="7" t="s">
        <v>227</v>
      </c>
      <c r="D83" s="8">
        <v>0</v>
      </c>
      <c r="E83" s="8">
        <v>0</v>
      </c>
      <c r="F83" s="8">
        <v>0</v>
      </c>
      <c r="G83" s="8">
        <v>0</v>
      </c>
      <c r="H83" s="8">
        <f t="shared" si="3"/>
        <v>0</v>
      </c>
    </row>
    <row r="84" spans="1:8">
      <c r="A84" s="73"/>
      <c r="B84" s="74"/>
      <c r="C84" s="74"/>
      <c r="D84" s="74"/>
      <c r="E84" s="74"/>
      <c r="F84" s="74"/>
      <c r="G84" s="74"/>
      <c r="H84" s="75"/>
    </row>
    <row r="85" spans="1:8" s="2" customFormat="1">
      <c r="A85" s="22"/>
      <c r="B85" s="23" t="s">
        <v>229</v>
      </c>
      <c r="C85" s="67" t="s">
        <v>228</v>
      </c>
      <c r="D85" s="68"/>
      <c r="E85" s="68"/>
      <c r="F85" s="68"/>
      <c r="G85" s="68"/>
      <c r="H85" s="69"/>
    </row>
    <row r="86" spans="1:8">
      <c r="A86" s="5"/>
      <c r="B86" s="7" t="s">
        <v>230</v>
      </c>
      <c r="C86" s="7" t="s">
        <v>231</v>
      </c>
      <c r="D86" s="8">
        <v>0</v>
      </c>
      <c r="E86" s="8">
        <v>0</v>
      </c>
      <c r="F86" s="8">
        <v>0</v>
      </c>
      <c r="G86" s="8">
        <v>0</v>
      </c>
      <c r="H86" s="8">
        <f t="shared" si="3"/>
        <v>0</v>
      </c>
    </row>
    <row r="87" spans="1:8">
      <c r="A87" s="73"/>
      <c r="B87" s="74"/>
      <c r="C87" s="74"/>
      <c r="D87" s="74"/>
      <c r="E87" s="74"/>
      <c r="F87" s="74"/>
      <c r="G87" s="74"/>
      <c r="H87" s="75"/>
    </row>
    <row r="88" spans="1:8" s="2" customFormat="1">
      <c r="A88" s="22"/>
      <c r="B88" s="23" t="s">
        <v>233</v>
      </c>
      <c r="C88" s="67" t="s">
        <v>232</v>
      </c>
      <c r="D88" s="68"/>
      <c r="E88" s="68"/>
      <c r="F88" s="68"/>
      <c r="G88" s="68"/>
      <c r="H88" s="69"/>
    </row>
    <row r="89" spans="1:8">
      <c r="A89" s="5"/>
      <c r="B89" s="7" t="s">
        <v>234</v>
      </c>
      <c r="C89" s="7" t="s">
        <v>235</v>
      </c>
      <c r="D89" s="8">
        <v>0</v>
      </c>
      <c r="E89" s="8">
        <v>0</v>
      </c>
      <c r="F89" s="8">
        <v>0</v>
      </c>
      <c r="G89" s="8">
        <v>0</v>
      </c>
      <c r="H89" s="8">
        <f t="shared" si="3"/>
        <v>0</v>
      </c>
    </row>
    <row r="90" spans="1:8">
      <c r="A90" s="73"/>
      <c r="B90" s="74"/>
      <c r="C90" s="74"/>
      <c r="D90" s="74"/>
      <c r="E90" s="74"/>
      <c r="F90" s="74"/>
      <c r="G90" s="74"/>
      <c r="H90" s="75"/>
    </row>
    <row r="91" spans="1:8" s="2" customFormat="1">
      <c r="A91" s="22"/>
      <c r="B91" s="23" t="s">
        <v>237</v>
      </c>
      <c r="C91" s="67" t="s">
        <v>236</v>
      </c>
      <c r="D91" s="68"/>
      <c r="E91" s="68"/>
      <c r="F91" s="68"/>
      <c r="G91" s="68"/>
      <c r="H91" s="69"/>
    </row>
    <row r="92" spans="1:8">
      <c r="A92" s="5"/>
      <c r="B92" s="7" t="s">
        <v>238</v>
      </c>
      <c r="C92" s="7" t="s">
        <v>236</v>
      </c>
      <c r="D92" s="8">
        <v>0</v>
      </c>
      <c r="E92" s="8">
        <v>0</v>
      </c>
      <c r="F92" s="8">
        <v>0</v>
      </c>
      <c r="G92" s="8">
        <v>0</v>
      </c>
      <c r="H92" s="8">
        <f t="shared" si="3"/>
        <v>0</v>
      </c>
    </row>
    <row r="93" spans="1:8">
      <c r="A93" s="73"/>
      <c r="B93" s="74"/>
      <c r="C93" s="74"/>
      <c r="D93" s="74"/>
      <c r="E93" s="74"/>
      <c r="F93" s="74"/>
      <c r="G93" s="74"/>
      <c r="H93" s="75"/>
    </row>
    <row r="94" spans="1:8" s="2" customFormat="1">
      <c r="A94" s="22"/>
      <c r="B94" s="23" t="s">
        <v>240</v>
      </c>
      <c r="C94" s="67" t="s">
        <v>239</v>
      </c>
      <c r="D94" s="68"/>
      <c r="E94" s="68"/>
      <c r="F94" s="68"/>
      <c r="G94" s="68"/>
      <c r="H94" s="69"/>
    </row>
    <row r="95" spans="1:8">
      <c r="A95" s="5"/>
      <c r="B95" s="7" t="s">
        <v>241</v>
      </c>
      <c r="C95" s="7" t="s">
        <v>239</v>
      </c>
      <c r="D95" s="8">
        <v>0</v>
      </c>
      <c r="E95" s="8">
        <v>0</v>
      </c>
      <c r="F95" s="8">
        <v>0</v>
      </c>
      <c r="G95" s="8">
        <v>0</v>
      </c>
      <c r="H95" s="8">
        <f t="shared" si="3"/>
        <v>0</v>
      </c>
    </row>
    <row r="96" spans="1:8">
      <c r="A96" s="73"/>
      <c r="B96" s="74"/>
      <c r="C96" s="74"/>
      <c r="D96" s="74"/>
      <c r="E96" s="74"/>
      <c r="F96" s="74"/>
      <c r="G96" s="74"/>
      <c r="H96" s="75"/>
    </row>
    <row r="97" spans="1:8" s="2" customFormat="1">
      <c r="A97" s="22"/>
      <c r="B97" s="23" t="s">
        <v>242</v>
      </c>
      <c r="C97" s="67" t="s">
        <v>394</v>
      </c>
      <c r="D97" s="68"/>
      <c r="E97" s="68"/>
      <c r="F97" s="68"/>
      <c r="G97" s="68"/>
      <c r="H97" s="69"/>
    </row>
    <row r="98" spans="1:8">
      <c r="A98" s="5" t="s">
        <v>91</v>
      </c>
      <c r="B98" s="7" t="s">
        <v>243</v>
      </c>
      <c r="C98" s="7" t="s">
        <v>394</v>
      </c>
      <c r="D98" s="8">
        <f>'26 Electrical'!E38</f>
        <v>775.2700000000001</v>
      </c>
      <c r="E98" s="8">
        <f>'26 Electrical'!I38</f>
        <v>739.5</v>
      </c>
      <c r="F98" s="8">
        <f>'26 Electrical'!L38</f>
        <v>32.64</v>
      </c>
      <c r="G98" s="8">
        <v>0</v>
      </c>
      <c r="H98" s="8">
        <f t="shared" si="3"/>
        <v>1547.41</v>
      </c>
    </row>
    <row r="99" spans="1:8">
      <c r="A99" s="73"/>
      <c r="B99" s="74"/>
      <c r="C99" s="74"/>
      <c r="D99" s="74"/>
      <c r="E99" s="74"/>
      <c r="F99" s="74"/>
      <c r="G99" s="74"/>
      <c r="H99" s="75"/>
    </row>
    <row r="100" spans="1:8" s="2" customFormat="1">
      <c r="A100" s="22"/>
      <c r="B100" s="23" t="s">
        <v>245</v>
      </c>
      <c r="C100" s="67" t="s">
        <v>244</v>
      </c>
      <c r="D100" s="68"/>
      <c r="E100" s="68"/>
      <c r="F100" s="68"/>
      <c r="G100" s="68"/>
      <c r="H100" s="69"/>
    </row>
    <row r="101" spans="1:8">
      <c r="A101" s="5"/>
      <c r="B101" s="7" t="s">
        <v>246</v>
      </c>
      <c r="C101" s="7" t="s">
        <v>244</v>
      </c>
      <c r="D101" s="8">
        <v>0</v>
      </c>
      <c r="E101" s="8">
        <v>0</v>
      </c>
      <c r="F101" s="8">
        <v>0</v>
      </c>
      <c r="G101" s="8">
        <v>0</v>
      </c>
      <c r="H101" s="8">
        <f t="shared" si="3"/>
        <v>0</v>
      </c>
    </row>
    <row r="102" spans="1:8">
      <c r="A102" s="73"/>
      <c r="B102" s="74"/>
      <c r="C102" s="74"/>
      <c r="D102" s="74"/>
      <c r="E102" s="74"/>
      <c r="F102" s="74"/>
      <c r="G102" s="74"/>
      <c r="H102" s="75"/>
    </row>
    <row r="103" spans="1:8" s="2" customFormat="1">
      <c r="A103" s="22"/>
      <c r="B103" s="23" t="s">
        <v>248</v>
      </c>
      <c r="C103" s="67" t="s">
        <v>247</v>
      </c>
      <c r="D103" s="68"/>
      <c r="E103" s="68"/>
      <c r="F103" s="68"/>
      <c r="G103" s="68"/>
      <c r="H103" s="69"/>
    </row>
    <row r="104" spans="1:8">
      <c r="A104" s="5"/>
      <c r="B104" s="7" t="s">
        <v>249</v>
      </c>
      <c r="C104" s="7" t="s">
        <v>250</v>
      </c>
      <c r="D104" s="8">
        <v>0</v>
      </c>
      <c r="E104" s="8">
        <v>0</v>
      </c>
      <c r="F104" s="8">
        <v>0</v>
      </c>
      <c r="G104" s="8">
        <v>0</v>
      </c>
      <c r="H104" s="8">
        <f t="shared" si="3"/>
        <v>0</v>
      </c>
    </row>
    <row r="105" spans="1:8">
      <c r="A105" s="5" t="s">
        <v>91</v>
      </c>
      <c r="B105" s="7" t="s">
        <v>251</v>
      </c>
      <c r="C105" s="7" t="s">
        <v>252</v>
      </c>
      <c r="D105" s="8">
        <f>'31-Earthwork'!E9</f>
        <v>782.5</v>
      </c>
      <c r="E105" s="8">
        <f>'31-Earthwork'!I9</f>
        <v>400</v>
      </c>
      <c r="F105" s="8">
        <f>'31-Earthwork'!L9</f>
        <v>1048</v>
      </c>
      <c r="G105" s="8">
        <v>0</v>
      </c>
      <c r="H105" s="8">
        <f t="shared" si="3"/>
        <v>2230.5</v>
      </c>
    </row>
    <row r="106" spans="1:8">
      <c r="A106" s="73"/>
      <c r="B106" s="74"/>
      <c r="C106" s="74"/>
      <c r="D106" s="74"/>
      <c r="E106" s="74"/>
      <c r="F106" s="74"/>
      <c r="G106" s="74"/>
      <c r="H106" s="75"/>
    </row>
    <row r="107" spans="1:8" s="2" customFormat="1">
      <c r="A107" s="22"/>
      <c r="B107" s="23" t="s">
        <v>253</v>
      </c>
      <c r="C107" s="67" t="s">
        <v>254</v>
      </c>
      <c r="D107" s="68"/>
      <c r="E107" s="68"/>
      <c r="F107" s="68"/>
      <c r="G107" s="68"/>
      <c r="H107" s="69"/>
    </row>
    <row r="108" spans="1:8">
      <c r="A108" s="5"/>
      <c r="B108" s="7" t="s">
        <v>255</v>
      </c>
      <c r="C108" s="7" t="s">
        <v>264</v>
      </c>
      <c r="D108" s="8">
        <v>0</v>
      </c>
      <c r="E108" s="8">
        <v>0</v>
      </c>
      <c r="F108" s="8">
        <v>0</v>
      </c>
      <c r="G108" s="8">
        <v>0</v>
      </c>
      <c r="H108" s="8">
        <f t="shared" si="3"/>
        <v>0</v>
      </c>
    </row>
    <row r="109" spans="1:8">
      <c r="A109" s="5" t="s">
        <v>91</v>
      </c>
      <c r="B109" s="7" t="s">
        <v>256</v>
      </c>
      <c r="C109" s="7" t="s">
        <v>265</v>
      </c>
      <c r="D109" s="8">
        <f>'32-Exterior Improvements'!E12</f>
        <v>0</v>
      </c>
      <c r="E109" s="8">
        <f>'32-Exterior Improvements'!I12</f>
        <v>644.78</v>
      </c>
      <c r="F109" s="8">
        <f>'32-Exterior Improvements'!L12</f>
        <v>87.995000000000005</v>
      </c>
      <c r="G109" s="8">
        <v>0</v>
      </c>
      <c r="H109" s="8">
        <f t="shared" si="3"/>
        <v>732.77499999999998</v>
      </c>
    </row>
    <row r="110" spans="1:8">
      <c r="A110" s="5" t="s">
        <v>91</v>
      </c>
      <c r="B110" s="7" t="s">
        <v>271</v>
      </c>
      <c r="C110" s="7" t="s">
        <v>266</v>
      </c>
      <c r="D110" s="8">
        <f>'32-Exterior Improvements'!E18</f>
        <v>615</v>
      </c>
      <c r="E110" s="8">
        <f>'32-Exterior Improvements'!I18</f>
        <v>0</v>
      </c>
      <c r="F110" s="8">
        <f>'32-Exterior Improvements'!L18</f>
        <v>0</v>
      </c>
      <c r="G110" s="8">
        <v>0</v>
      </c>
      <c r="H110" s="8">
        <f t="shared" si="3"/>
        <v>615</v>
      </c>
    </row>
    <row r="111" spans="1:8">
      <c r="A111" s="5"/>
      <c r="B111" s="7" t="s">
        <v>257</v>
      </c>
      <c r="C111" s="7" t="s">
        <v>99</v>
      </c>
      <c r="D111" s="8">
        <v>0</v>
      </c>
      <c r="E111" s="8">
        <v>0</v>
      </c>
      <c r="F111" s="8">
        <v>0</v>
      </c>
      <c r="G111" s="8">
        <v>0</v>
      </c>
      <c r="H111" s="8">
        <f t="shared" si="3"/>
        <v>0</v>
      </c>
    </row>
    <row r="112" spans="1:8">
      <c r="A112" s="5"/>
      <c r="B112" s="7" t="s">
        <v>258</v>
      </c>
      <c r="C112" s="7" t="s">
        <v>267</v>
      </c>
      <c r="D112" s="8">
        <v>0</v>
      </c>
      <c r="E112" s="8">
        <v>0</v>
      </c>
      <c r="F112" s="8">
        <v>0</v>
      </c>
      <c r="G112" s="8">
        <v>0</v>
      </c>
      <c r="H112" s="8">
        <f t="shared" si="3"/>
        <v>0</v>
      </c>
    </row>
    <row r="113" spans="1:8">
      <c r="A113" s="5"/>
      <c r="B113" s="7" t="s">
        <v>259</v>
      </c>
      <c r="C113" s="7" t="s">
        <v>268</v>
      </c>
      <c r="D113" s="8">
        <v>0</v>
      </c>
      <c r="E113" s="8">
        <v>0</v>
      </c>
      <c r="F113" s="8">
        <v>0</v>
      </c>
      <c r="G113" s="8">
        <v>0</v>
      </c>
      <c r="H113" s="8">
        <f t="shared" si="3"/>
        <v>0</v>
      </c>
    </row>
    <row r="114" spans="1:8">
      <c r="A114" s="5"/>
      <c r="B114" s="7" t="s">
        <v>260</v>
      </c>
      <c r="C114" s="7" t="s">
        <v>388</v>
      </c>
      <c r="D114" s="8">
        <v>0</v>
      </c>
      <c r="E114" s="8">
        <v>0</v>
      </c>
      <c r="F114" s="8">
        <v>0</v>
      </c>
      <c r="G114" s="8">
        <v>0</v>
      </c>
      <c r="H114" s="8">
        <f t="shared" si="3"/>
        <v>0</v>
      </c>
    </row>
    <row r="115" spans="1:8">
      <c r="A115" s="5"/>
      <c r="B115" s="7" t="s">
        <v>261</v>
      </c>
      <c r="C115" s="7" t="s">
        <v>218</v>
      </c>
      <c r="D115" s="8">
        <v>0</v>
      </c>
      <c r="E115" s="8">
        <v>0</v>
      </c>
      <c r="F115" s="8">
        <v>0</v>
      </c>
      <c r="G115" s="8">
        <v>0</v>
      </c>
      <c r="H115" s="8">
        <f t="shared" si="3"/>
        <v>0</v>
      </c>
    </row>
    <row r="116" spans="1:8">
      <c r="A116" s="5"/>
      <c r="B116" s="7" t="s">
        <v>262</v>
      </c>
      <c r="C116" s="7" t="s">
        <v>269</v>
      </c>
      <c r="D116" s="8">
        <v>0</v>
      </c>
      <c r="E116" s="8">
        <v>0</v>
      </c>
      <c r="F116" s="8">
        <v>0</v>
      </c>
      <c r="G116" s="8">
        <v>0</v>
      </c>
      <c r="H116" s="8">
        <f t="shared" si="3"/>
        <v>0</v>
      </c>
    </row>
    <row r="117" spans="1:8">
      <c r="A117" s="5" t="s">
        <v>91</v>
      </c>
      <c r="B117" s="7" t="s">
        <v>263</v>
      </c>
      <c r="C117" s="7" t="s">
        <v>270</v>
      </c>
      <c r="D117" s="8">
        <f>'32-Exterior Improvements'!E23</f>
        <v>87.3</v>
      </c>
      <c r="E117" s="8">
        <f>'32-Exterior Improvements'!I23</f>
        <v>110.58000000000001</v>
      </c>
      <c r="F117" s="8">
        <f>'32-Exterior Improvements'!L23</f>
        <v>8.73</v>
      </c>
      <c r="G117" s="8">
        <v>0</v>
      </c>
      <c r="H117" s="8">
        <f t="shared" si="3"/>
        <v>206.60999999999999</v>
      </c>
    </row>
    <row r="118" spans="1:8">
      <c r="A118" s="73"/>
      <c r="B118" s="74"/>
      <c r="C118" s="74"/>
      <c r="D118" s="74"/>
      <c r="E118" s="74"/>
      <c r="F118" s="74"/>
      <c r="G118" s="74"/>
      <c r="H118" s="75"/>
    </row>
    <row r="119" spans="1:8">
      <c r="A119" s="22"/>
      <c r="B119" s="23" t="s">
        <v>315</v>
      </c>
      <c r="C119" s="67" t="s">
        <v>314</v>
      </c>
      <c r="D119" s="68"/>
      <c r="E119" s="68"/>
      <c r="F119" s="68"/>
      <c r="G119" s="68"/>
      <c r="H119" s="69"/>
    </row>
    <row r="120" spans="1:8">
      <c r="A120" s="5"/>
      <c r="B120" s="7" t="s">
        <v>316</v>
      </c>
      <c r="C120" s="7" t="s">
        <v>317</v>
      </c>
      <c r="D120" s="8">
        <v>0</v>
      </c>
      <c r="E120" s="8">
        <v>0</v>
      </c>
      <c r="F120" s="8">
        <v>0</v>
      </c>
      <c r="G120" s="8">
        <v>0</v>
      </c>
      <c r="H120" s="8">
        <f t="shared" ref="H120:H125" si="4">D120+E120+F120+G120</f>
        <v>0</v>
      </c>
    </row>
    <row r="121" spans="1:8">
      <c r="A121" s="5"/>
      <c r="B121" s="7" t="s">
        <v>318</v>
      </c>
      <c r="C121" s="7" t="s">
        <v>319</v>
      </c>
      <c r="D121" s="8">
        <v>0</v>
      </c>
      <c r="E121" s="8">
        <v>0</v>
      </c>
      <c r="F121" s="8">
        <v>0</v>
      </c>
      <c r="G121" s="8">
        <v>0</v>
      </c>
      <c r="H121" s="8">
        <f t="shared" si="4"/>
        <v>0</v>
      </c>
    </row>
    <row r="122" spans="1:8">
      <c r="A122" s="5"/>
      <c r="B122" s="7" t="s">
        <v>320</v>
      </c>
      <c r="C122" s="7" t="s">
        <v>321</v>
      </c>
      <c r="D122" s="8">
        <v>0</v>
      </c>
      <c r="E122" s="8">
        <v>0</v>
      </c>
      <c r="F122" s="8">
        <v>0</v>
      </c>
      <c r="G122" s="8">
        <v>0</v>
      </c>
      <c r="H122" s="8">
        <f t="shared" si="4"/>
        <v>0</v>
      </c>
    </row>
    <row r="123" spans="1:8">
      <c r="A123" s="5"/>
      <c r="B123" s="7" t="s">
        <v>322</v>
      </c>
      <c r="C123" s="7" t="s">
        <v>323</v>
      </c>
      <c r="D123" s="8">
        <v>0</v>
      </c>
      <c r="E123" s="8">
        <v>0</v>
      </c>
      <c r="F123" s="8">
        <v>0</v>
      </c>
      <c r="G123" s="8">
        <v>0</v>
      </c>
      <c r="H123" s="8">
        <f t="shared" si="4"/>
        <v>0</v>
      </c>
    </row>
    <row r="124" spans="1:8">
      <c r="A124" s="5"/>
      <c r="B124" s="7" t="s">
        <v>324</v>
      </c>
      <c r="C124" s="7" t="s">
        <v>325</v>
      </c>
      <c r="D124" s="8">
        <v>0</v>
      </c>
      <c r="E124" s="8">
        <v>0</v>
      </c>
      <c r="F124" s="8">
        <v>0</v>
      </c>
      <c r="G124" s="8">
        <v>0</v>
      </c>
      <c r="H124" s="8">
        <f t="shared" si="4"/>
        <v>0</v>
      </c>
    </row>
    <row r="125" spans="1:8" ht="15.75" thickBot="1">
      <c r="A125" s="33"/>
      <c r="B125" s="13" t="s">
        <v>326</v>
      </c>
      <c r="C125" s="35" t="s">
        <v>327</v>
      </c>
      <c r="D125" s="36">
        <v>0</v>
      </c>
      <c r="E125" s="36">
        <v>0</v>
      </c>
      <c r="F125" s="36">
        <v>0</v>
      </c>
      <c r="G125" s="36">
        <v>0</v>
      </c>
      <c r="H125" s="36">
        <f t="shared" si="4"/>
        <v>0</v>
      </c>
    </row>
    <row r="126" spans="1:8" ht="15.75" thickTop="1">
      <c r="A126" s="82"/>
      <c r="B126" s="82"/>
      <c r="C126" s="34" t="s">
        <v>30</v>
      </c>
      <c r="D126" s="25">
        <f>SUM(D5:D9,D12,D15:D22,D25,D28:D31)+SUM(D34:D40,D43:D53,D56:D62,D65:D71,D74:D77)+D80+D83+D86+D89+D92+D95+D98+D101+D104+D105+D108+D109+D110+D111+D112+D113+D114+D115+D116+D117+D120+D121+D122+D123+D124+D125</f>
        <v>9615.1450000000004</v>
      </c>
      <c r="E126" s="25">
        <f t="shared" ref="E126:H126" si="5">SUM(E5:E9,E12,E15:E22,E25,E28:E31)+SUM(E34:E40,E43:E53,E56:E62,E65:E71,E74:E77)+E80+E83+E86+E89+E92+E95+E98+E101+E104+E105+E108+E109+E110+E111+E112+E113+E114+E115+E116+E117+E120+E121+E122+E123+E124+E125</f>
        <v>10103.94</v>
      </c>
      <c r="F126" s="25">
        <f t="shared" si="5"/>
        <v>3033.4415999999997</v>
      </c>
      <c r="G126" s="25">
        <f t="shared" si="5"/>
        <v>0</v>
      </c>
      <c r="H126" s="25">
        <f t="shared" si="5"/>
        <v>22752.526600000001</v>
      </c>
    </row>
    <row r="127" spans="1:8">
      <c r="A127" s="81">
        <v>7.0000000000000007E-2</v>
      </c>
      <c r="B127" s="81"/>
      <c r="C127" s="7" t="s">
        <v>332</v>
      </c>
      <c r="D127" s="8"/>
      <c r="E127" s="8"/>
      <c r="F127" s="8"/>
      <c r="G127" s="8"/>
      <c r="H127" s="8">
        <f>H126*A127</f>
        <v>1592.6768620000003</v>
      </c>
    </row>
    <row r="128" spans="1:8">
      <c r="A128" s="82"/>
      <c r="B128" s="82"/>
      <c r="C128" s="7" t="s">
        <v>30</v>
      </c>
      <c r="D128" s="8"/>
      <c r="E128" s="8"/>
      <c r="F128" s="8"/>
      <c r="G128" s="8"/>
      <c r="H128" s="8">
        <f>H126+H127</f>
        <v>24345.203462000001</v>
      </c>
    </row>
    <row r="129" spans="1:8">
      <c r="A129" s="81">
        <v>0.05</v>
      </c>
      <c r="B129" s="81"/>
      <c r="C129" s="31" t="s">
        <v>329</v>
      </c>
      <c r="D129" s="8"/>
      <c r="E129" s="8"/>
      <c r="F129" s="8"/>
      <c r="G129" s="8"/>
      <c r="H129" s="8">
        <f>H128*A129</f>
        <v>1217.2601731000002</v>
      </c>
    </row>
    <row r="130" spans="1:8">
      <c r="A130" s="82"/>
      <c r="B130" s="82"/>
      <c r="C130" s="31" t="s">
        <v>30</v>
      </c>
      <c r="D130" s="8"/>
      <c r="E130" s="8"/>
      <c r="F130" s="8"/>
      <c r="G130" s="8"/>
      <c r="H130" s="8">
        <f>H128+H129</f>
        <v>25562.463635100001</v>
      </c>
    </row>
    <row r="131" spans="1:8">
      <c r="A131" s="81">
        <v>0.05</v>
      </c>
      <c r="B131" s="81"/>
      <c r="C131" s="31" t="s">
        <v>330</v>
      </c>
      <c r="D131" s="8"/>
      <c r="E131" s="8"/>
      <c r="F131" s="8"/>
      <c r="G131" s="8"/>
      <c r="H131" s="8">
        <f>H130*A131</f>
        <v>1278.1231817550001</v>
      </c>
    </row>
    <row r="132" spans="1:8">
      <c r="A132" s="82"/>
      <c r="B132" s="82"/>
      <c r="C132" s="31" t="s">
        <v>30</v>
      </c>
      <c r="D132" s="8"/>
      <c r="E132" s="8"/>
      <c r="F132" s="8"/>
      <c r="G132" s="8"/>
      <c r="H132" s="8">
        <f>H130+H131</f>
        <v>26840.586816855001</v>
      </c>
    </row>
    <row r="133" spans="1:8" ht="15.75" thickBot="1">
      <c r="A133" s="83">
        <v>1.4999999999999999E-2</v>
      </c>
      <c r="B133" s="83"/>
      <c r="C133" s="31" t="s">
        <v>331</v>
      </c>
      <c r="D133" s="14"/>
      <c r="E133" s="14"/>
      <c r="F133" s="14"/>
      <c r="G133" s="14"/>
      <c r="H133" s="14">
        <f>H132*A133</f>
        <v>402.608802252825</v>
      </c>
    </row>
    <row r="134" spans="1:8" ht="15.75" thickTop="1">
      <c r="A134" s="18"/>
      <c r="B134" s="15"/>
      <c r="C134" s="37"/>
      <c r="D134" s="80" t="s">
        <v>9</v>
      </c>
      <c r="E134" s="80"/>
      <c r="F134" s="111">
        <f>H132+H133</f>
        <v>27243.195619107824</v>
      </c>
      <c r="G134" s="111"/>
      <c r="H134" s="111"/>
    </row>
    <row r="135" spans="1:8">
      <c r="A135" s="18"/>
      <c r="B135" s="15"/>
      <c r="C135" s="15"/>
      <c r="D135" s="16"/>
      <c r="E135" s="16"/>
      <c r="F135" s="16"/>
      <c r="G135" s="16"/>
      <c r="H135" s="16"/>
    </row>
    <row r="136" spans="1:8">
      <c r="A136" s="18"/>
      <c r="B136" s="15"/>
      <c r="C136" s="15"/>
      <c r="D136" s="16"/>
      <c r="E136" s="16"/>
      <c r="F136" s="16"/>
      <c r="G136" s="16"/>
      <c r="H136" s="16"/>
    </row>
    <row r="137" spans="1:8">
      <c r="A137" s="18"/>
      <c r="B137" s="15"/>
      <c r="C137" s="15"/>
      <c r="D137" s="16"/>
      <c r="E137" s="16"/>
      <c r="F137" s="16"/>
      <c r="G137" s="16"/>
      <c r="H137" s="16"/>
    </row>
    <row r="138" spans="1:8">
      <c r="A138" s="18"/>
      <c r="B138" s="15"/>
      <c r="C138" s="15"/>
      <c r="D138" s="16"/>
      <c r="E138" s="16"/>
      <c r="F138" s="16"/>
      <c r="G138" s="16"/>
      <c r="H138" s="16"/>
    </row>
    <row r="139" spans="1:8">
      <c r="A139" s="18"/>
      <c r="B139" s="15"/>
      <c r="C139" s="15"/>
      <c r="D139" s="16"/>
      <c r="E139" s="16"/>
      <c r="F139" s="16"/>
      <c r="G139" s="16"/>
      <c r="H139" s="16"/>
    </row>
    <row r="140" spans="1:8">
      <c r="A140" s="18"/>
      <c r="B140" s="15"/>
      <c r="C140" s="15"/>
      <c r="D140" s="16"/>
      <c r="E140" s="16"/>
      <c r="F140" s="16"/>
      <c r="G140" s="16"/>
      <c r="H140" s="16"/>
    </row>
    <row r="141" spans="1:8">
      <c r="A141" s="18"/>
      <c r="B141" s="15"/>
      <c r="C141" s="15"/>
      <c r="D141" s="16"/>
      <c r="E141" s="16"/>
      <c r="F141" s="16"/>
      <c r="G141" s="16"/>
      <c r="H141" s="16"/>
    </row>
    <row r="142" spans="1:8">
      <c r="A142" s="18"/>
      <c r="B142" s="15"/>
      <c r="C142" s="15"/>
      <c r="D142" s="16"/>
      <c r="E142" s="16"/>
      <c r="F142" s="16"/>
      <c r="G142" s="16"/>
      <c r="H142" s="16"/>
    </row>
    <row r="143" spans="1:8">
      <c r="A143" s="18"/>
      <c r="B143" s="15"/>
      <c r="C143" s="15"/>
      <c r="D143" s="16"/>
      <c r="E143" s="16"/>
      <c r="F143" s="16"/>
      <c r="G143" s="16"/>
      <c r="H143" s="16"/>
    </row>
    <row r="144" spans="1:8">
      <c r="A144" s="18"/>
      <c r="B144" s="15"/>
      <c r="C144" s="15"/>
      <c r="D144" s="16"/>
      <c r="E144" s="16"/>
      <c r="F144" s="16"/>
      <c r="G144" s="16"/>
      <c r="H144" s="16"/>
    </row>
    <row r="145" spans="1:8">
      <c r="A145" s="18"/>
      <c r="B145" s="15"/>
      <c r="C145" s="15"/>
      <c r="D145" s="16"/>
      <c r="E145" s="16"/>
      <c r="F145" s="16"/>
      <c r="G145" s="16"/>
      <c r="H145" s="16"/>
    </row>
    <row r="146" spans="1:8">
      <c r="A146" s="18"/>
      <c r="B146" s="15"/>
      <c r="C146" s="15"/>
      <c r="D146" s="16"/>
      <c r="E146" s="16"/>
      <c r="F146" s="16"/>
      <c r="G146" s="16"/>
      <c r="H146" s="16"/>
    </row>
    <row r="147" spans="1:8">
      <c r="A147" s="18"/>
      <c r="B147" s="15"/>
      <c r="C147" s="15"/>
      <c r="D147" s="16"/>
      <c r="E147" s="16"/>
      <c r="F147" s="16"/>
      <c r="G147" s="16"/>
      <c r="H147" s="16"/>
    </row>
    <row r="148" spans="1:8">
      <c r="A148" s="18"/>
      <c r="B148" s="15"/>
      <c r="C148" s="15"/>
      <c r="D148" s="16"/>
      <c r="E148" s="16"/>
      <c r="F148" s="16"/>
      <c r="G148" s="16"/>
      <c r="H148" s="16"/>
    </row>
  </sheetData>
  <mergeCells count="53">
    <mergeCell ref="A131:B131"/>
    <mergeCell ref="A132:B132"/>
    <mergeCell ref="A133:B133"/>
    <mergeCell ref="A126:B126"/>
    <mergeCell ref="A118:H118"/>
    <mergeCell ref="C119:H119"/>
    <mergeCell ref="A1:H1"/>
    <mergeCell ref="A2:H2"/>
    <mergeCell ref="D134:E134"/>
    <mergeCell ref="F134:H134"/>
    <mergeCell ref="A127:B127"/>
    <mergeCell ref="A128:B128"/>
    <mergeCell ref="A129:B129"/>
    <mergeCell ref="A130:B130"/>
    <mergeCell ref="A99:H99"/>
    <mergeCell ref="C100:H100"/>
    <mergeCell ref="A102:H102"/>
    <mergeCell ref="C103:H103"/>
    <mergeCell ref="A106:H106"/>
    <mergeCell ref="C107:H107"/>
    <mergeCell ref="A90:H90"/>
    <mergeCell ref="C91:H91"/>
    <mergeCell ref="A93:H93"/>
    <mergeCell ref="C94:H94"/>
    <mergeCell ref="A96:H96"/>
    <mergeCell ref="C97:H97"/>
    <mergeCell ref="A81:H81"/>
    <mergeCell ref="C82:H82"/>
    <mergeCell ref="A84:H84"/>
    <mergeCell ref="C85:H85"/>
    <mergeCell ref="A87:H87"/>
    <mergeCell ref="C88:H88"/>
    <mergeCell ref="C79:H79"/>
    <mergeCell ref="A10:H10"/>
    <mergeCell ref="A41:H41"/>
    <mergeCell ref="C42:H42"/>
    <mergeCell ref="A54:H54"/>
    <mergeCell ref="C55:H55"/>
    <mergeCell ref="C33:H33"/>
    <mergeCell ref="A32:H32"/>
    <mergeCell ref="A63:H63"/>
    <mergeCell ref="C64:H64"/>
    <mergeCell ref="A72:H72"/>
    <mergeCell ref="C73:H73"/>
    <mergeCell ref="A78:H78"/>
    <mergeCell ref="C4:H4"/>
    <mergeCell ref="C11:H11"/>
    <mergeCell ref="C14:H14"/>
    <mergeCell ref="C24:H24"/>
    <mergeCell ref="C27:H27"/>
    <mergeCell ref="A26:H26"/>
    <mergeCell ref="A23:H23"/>
    <mergeCell ref="A13:H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O16" sqref="O16"/>
    </sheetView>
  </sheetViews>
  <sheetFormatPr defaultRowHeight="15"/>
  <cols>
    <col min="1" max="1" width="31.7109375" bestFit="1" customWidth="1"/>
    <col min="2" max="2" width="8.7109375" style="49" bestFit="1" customWidth="1"/>
    <col min="3" max="3" width="6.28515625" style="50" bestFit="1" customWidth="1"/>
    <col min="4" max="4" width="8" style="50" bestFit="1" customWidth="1"/>
    <col min="5" max="5" width="9" style="50" bestFit="1" customWidth="1"/>
    <col min="6" max="6" width="8.85546875" style="49" bestFit="1" customWidth="1"/>
    <col min="7" max="7" width="5.5703125" style="49" bestFit="1" customWidth="1"/>
    <col min="8" max="8" width="8" style="50" bestFit="1" customWidth="1"/>
    <col min="9" max="9" width="10.5703125" style="50" bestFit="1" customWidth="1"/>
    <col min="10" max="10" width="8" style="50" bestFit="1" customWidth="1"/>
    <col min="11" max="11" width="9" style="50" bestFit="1" customWidth="1"/>
    <col min="12" max="12" width="10.5703125" style="50" bestFit="1" customWidth="1"/>
  </cols>
  <sheetData>
    <row r="1" spans="1:12">
      <c r="A1" s="82" t="s">
        <v>0</v>
      </c>
      <c r="B1" s="88" t="s">
        <v>1</v>
      </c>
      <c r="C1" s="88"/>
      <c r="D1" s="88"/>
      <c r="E1" s="88"/>
      <c r="F1" s="85" t="s">
        <v>7</v>
      </c>
      <c r="G1" s="86"/>
      <c r="H1" s="86"/>
      <c r="I1" s="86"/>
      <c r="J1" s="84" t="s">
        <v>8</v>
      </c>
      <c r="K1" s="84"/>
      <c r="L1" s="84" t="s">
        <v>9</v>
      </c>
    </row>
    <row r="2" spans="1:12">
      <c r="A2" s="82"/>
      <c r="B2" s="38" t="s">
        <v>186</v>
      </c>
      <c r="C2" s="40" t="s">
        <v>26</v>
      </c>
      <c r="D2" s="40" t="s">
        <v>2</v>
      </c>
      <c r="E2" s="40" t="s">
        <v>3</v>
      </c>
      <c r="F2" s="38" t="s">
        <v>4</v>
      </c>
      <c r="G2" s="38" t="s">
        <v>5</v>
      </c>
      <c r="H2" s="40" t="s">
        <v>6</v>
      </c>
      <c r="I2" s="40" t="s">
        <v>3</v>
      </c>
      <c r="J2" s="40" t="s">
        <v>6</v>
      </c>
      <c r="K2" s="40" t="s">
        <v>3</v>
      </c>
      <c r="L2" s="84"/>
    </row>
    <row r="3" spans="1:12" ht="15" customHeight="1">
      <c r="A3" s="89" t="s">
        <v>10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 ht="15" customHeight="1">
      <c r="A4" s="5" t="s">
        <v>12</v>
      </c>
      <c r="B4" s="38">
        <v>14</v>
      </c>
      <c r="C4" s="40" t="s">
        <v>25</v>
      </c>
      <c r="D4" s="40">
        <v>5.75</v>
      </c>
      <c r="E4" s="40">
        <f>B4*D4</f>
        <v>80.5</v>
      </c>
      <c r="F4" s="38" t="s">
        <v>17</v>
      </c>
      <c r="G4" s="38" t="s">
        <v>17</v>
      </c>
      <c r="H4" s="40">
        <v>19</v>
      </c>
      <c r="I4" s="40">
        <v>0</v>
      </c>
      <c r="J4" s="40">
        <v>0</v>
      </c>
      <c r="K4" s="40">
        <v>0</v>
      </c>
      <c r="L4" s="40">
        <f>E4+I4+K4</f>
        <v>80.5</v>
      </c>
    </row>
    <row r="5" spans="1:12" ht="15" customHeight="1">
      <c r="A5" s="5" t="s">
        <v>11</v>
      </c>
      <c r="B5" s="38">
        <v>66</v>
      </c>
      <c r="C5" s="40" t="s">
        <v>25</v>
      </c>
      <c r="D5" s="40">
        <v>1.1200000000000001</v>
      </c>
      <c r="E5" s="40">
        <f t="shared" ref="E5:E11" si="0">B5*D5</f>
        <v>73.92</v>
      </c>
      <c r="F5" s="38" t="s">
        <v>17</v>
      </c>
      <c r="G5" s="38" t="s">
        <v>17</v>
      </c>
      <c r="H5" s="40">
        <v>19</v>
      </c>
      <c r="I5" s="40">
        <v>0</v>
      </c>
      <c r="J5" s="40">
        <v>0</v>
      </c>
      <c r="K5" s="40">
        <v>0</v>
      </c>
      <c r="L5" s="40">
        <f t="shared" ref="L5:L11" si="1">E5+I5+K5</f>
        <v>73.92</v>
      </c>
    </row>
    <row r="6" spans="1:12" ht="15" customHeight="1">
      <c r="A6" s="5" t="s">
        <v>13</v>
      </c>
      <c r="B6" s="38">
        <v>21</v>
      </c>
      <c r="C6" s="40" t="s">
        <v>25</v>
      </c>
      <c r="D6" s="40">
        <v>5.75</v>
      </c>
      <c r="E6" s="40">
        <f t="shared" si="0"/>
        <v>120.75</v>
      </c>
      <c r="F6" s="38" t="s">
        <v>17</v>
      </c>
      <c r="G6" s="38" t="s">
        <v>17</v>
      </c>
      <c r="H6" s="40">
        <v>19</v>
      </c>
      <c r="I6" s="40">
        <v>0</v>
      </c>
      <c r="J6" s="40">
        <v>0</v>
      </c>
      <c r="K6" s="40">
        <v>0</v>
      </c>
      <c r="L6" s="40">
        <f t="shared" si="1"/>
        <v>120.75</v>
      </c>
    </row>
    <row r="7" spans="1:12" ht="15" customHeight="1">
      <c r="A7" s="5" t="s">
        <v>14</v>
      </c>
      <c r="B7" s="38">
        <v>12</v>
      </c>
      <c r="C7" s="40" t="s">
        <v>25</v>
      </c>
      <c r="D7" s="40">
        <v>1.53</v>
      </c>
      <c r="E7" s="40">
        <f t="shared" si="0"/>
        <v>18.36</v>
      </c>
      <c r="F7" s="38" t="s">
        <v>17</v>
      </c>
      <c r="G7" s="38" t="s">
        <v>17</v>
      </c>
      <c r="H7" s="40">
        <v>19</v>
      </c>
      <c r="I7" s="40">
        <v>0</v>
      </c>
      <c r="J7" s="40">
        <v>0</v>
      </c>
      <c r="K7" s="40">
        <v>0</v>
      </c>
      <c r="L7" s="40">
        <f t="shared" si="1"/>
        <v>18.36</v>
      </c>
    </row>
    <row r="8" spans="1:12" ht="15" customHeight="1">
      <c r="A8" s="5" t="s">
        <v>188</v>
      </c>
      <c r="B8" s="38">
        <v>45</v>
      </c>
      <c r="C8" s="40" t="s">
        <v>25</v>
      </c>
      <c r="D8" s="40">
        <v>0.4</v>
      </c>
      <c r="E8" s="40">
        <f t="shared" si="0"/>
        <v>18</v>
      </c>
      <c r="F8" s="38" t="s">
        <v>17</v>
      </c>
      <c r="G8" s="38" t="s">
        <v>17</v>
      </c>
      <c r="H8" s="40">
        <v>19</v>
      </c>
      <c r="I8" s="40">
        <v>0</v>
      </c>
      <c r="J8" s="40">
        <v>0</v>
      </c>
      <c r="K8" s="40">
        <v>0</v>
      </c>
      <c r="L8" s="40">
        <f t="shared" si="1"/>
        <v>18</v>
      </c>
    </row>
    <row r="9" spans="1:12" ht="15" customHeight="1">
      <c r="A9" s="5" t="s">
        <v>15</v>
      </c>
      <c r="B9" s="38">
        <v>45</v>
      </c>
      <c r="C9" s="40" t="s">
        <v>25</v>
      </c>
      <c r="D9" s="40">
        <v>0.8</v>
      </c>
      <c r="E9" s="40">
        <f t="shared" si="0"/>
        <v>36</v>
      </c>
      <c r="F9" s="38" t="s">
        <v>17</v>
      </c>
      <c r="G9" s="38" t="s">
        <v>17</v>
      </c>
      <c r="H9" s="40">
        <v>19</v>
      </c>
      <c r="I9" s="40">
        <v>0</v>
      </c>
      <c r="J9" s="40">
        <v>0</v>
      </c>
      <c r="K9" s="40">
        <v>0</v>
      </c>
      <c r="L9" s="40">
        <f t="shared" si="1"/>
        <v>36</v>
      </c>
    </row>
    <row r="10" spans="1:12" ht="15" customHeight="1">
      <c r="A10" s="5" t="s">
        <v>16</v>
      </c>
      <c r="B10" s="38">
        <v>45</v>
      </c>
      <c r="C10" s="40" t="s">
        <v>25</v>
      </c>
      <c r="D10" s="40">
        <v>7.0000000000000007E-2</v>
      </c>
      <c r="E10" s="40">
        <f t="shared" si="0"/>
        <v>3.1500000000000004</v>
      </c>
      <c r="F10" s="38" t="s">
        <v>17</v>
      </c>
      <c r="G10" s="38" t="s">
        <v>17</v>
      </c>
      <c r="H10" s="40">
        <v>19</v>
      </c>
      <c r="I10" s="40">
        <v>0</v>
      </c>
      <c r="J10" s="40">
        <v>0</v>
      </c>
      <c r="K10" s="40">
        <v>0</v>
      </c>
      <c r="L10" s="40">
        <f t="shared" si="1"/>
        <v>3.1500000000000004</v>
      </c>
    </row>
    <row r="11" spans="1:12" ht="15.75" customHeight="1" thickBot="1">
      <c r="A11" s="5" t="s">
        <v>189</v>
      </c>
      <c r="B11" s="39">
        <v>4</v>
      </c>
      <c r="C11" s="44" t="s">
        <v>25</v>
      </c>
      <c r="D11" s="44">
        <v>6.25</v>
      </c>
      <c r="E11" s="44">
        <f t="shared" si="0"/>
        <v>25</v>
      </c>
      <c r="F11" s="38" t="s">
        <v>17</v>
      </c>
      <c r="G11" s="38" t="s">
        <v>17</v>
      </c>
      <c r="H11" s="44">
        <v>19</v>
      </c>
      <c r="I11" s="40">
        <v>0</v>
      </c>
      <c r="J11" s="44">
        <v>0</v>
      </c>
      <c r="K11" s="40">
        <v>0</v>
      </c>
      <c r="L11" s="44">
        <f t="shared" si="1"/>
        <v>25</v>
      </c>
    </row>
    <row r="12" spans="1:12" ht="15.75" customHeight="1" thickTop="1">
      <c r="A12" s="18"/>
      <c r="B12" s="93" t="s">
        <v>1</v>
      </c>
      <c r="C12" s="93"/>
      <c r="D12" s="93"/>
      <c r="E12" s="48">
        <f>SUM(E4:E11)</f>
        <v>375.68</v>
      </c>
      <c r="F12" s="93" t="s">
        <v>76</v>
      </c>
      <c r="G12" s="93"/>
      <c r="H12" s="93"/>
      <c r="I12" s="48">
        <f>SUM(I4:I11)</f>
        <v>0</v>
      </c>
      <c r="J12" s="94" t="s">
        <v>8</v>
      </c>
      <c r="K12" s="95"/>
      <c r="L12" s="48">
        <f>SUM(K4:K11)</f>
        <v>0</v>
      </c>
    </row>
    <row r="13" spans="1:12" ht="15" customHeight="1">
      <c r="I13" s="87" t="s">
        <v>30</v>
      </c>
      <c r="J13" s="87"/>
      <c r="K13" s="87">
        <f>L12+I12+E12</f>
        <v>375.68</v>
      </c>
      <c r="L13" s="87"/>
    </row>
    <row r="14" spans="1:12" ht="15" customHeight="1"/>
    <row r="15" spans="1:12" ht="15" customHeight="1">
      <c r="A15" s="89" t="s">
        <v>34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1:12" ht="15" customHeight="1">
      <c r="A16" s="10" t="s">
        <v>18</v>
      </c>
      <c r="B16" s="41">
        <v>168</v>
      </c>
      <c r="C16" s="41" t="s">
        <v>27</v>
      </c>
      <c r="D16" s="40">
        <v>0</v>
      </c>
      <c r="E16" s="40">
        <v>0</v>
      </c>
      <c r="F16" s="54">
        <v>0.08</v>
      </c>
      <c r="G16" s="54">
        <v>13.44</v>
      </c>
      <c r="H16" s="40">
        <v>19</v>
      </c>
      <c r="I16" s="43">
        <f>G16*H16</f>
        <v>255.35999999999999</v>
      </c>
      <c r="J16" s="40">
        <v>10</v>
      </c>
      <c r="K16" s="43">
        <f>G16*J16</f>
        <v>134.4</v>
      </c>
      <c r="L16" s="40">
        <f>E16+I16+K16</f>
        <v>389.76</v>
      </c>
    </row>
    <row r="17" spans="1:12" ht="15" customHeight="1">
      <c r="A17" s="10" t="s">
        <v>19</v>
      </c>
      <c r="B17" s="38">
        <v>14</v>
      </c>
      <c r="C17" s="40" t="s">
        <v>25</v>
      </c>
      <c r="D17" s="40">
        <v>0</v>
      </c>
      <c r="E17" s="40">
        <v>0</v>
      </c>
      <c r="F17" s="42">
        <v>0.25</v>
      </c>
      <c r="G17" s="42">
        <v>3.5</v>
      </c>
      <c r="H17" s="40">
        <v>19</v>
      </c>
      <c r="I17" s="43">
        <f t="shared" ref="I17:I24" si="2">G17*H17</f>
        <v>66.5</v>
      </c>
      <c r="J17" s="40">
        <v>10</v>
      </c>
      <c r="K17" s="43">
        <f t="shared" ref="K17:K24" si="3">G17*J17</f>
        <v>35</v>
      </c>
      <c r="L17" s="40">
        <f t="shared" ref="L17:L24" si="4">E17+I17+K17</f>
        <v>101.5</v>
      </c>
    </row>
    <row r="18" spans="1:12" ht="15" customHeight="1">
      <c r="A18" s="10" t="s">
        <v>20</v>
      </c>
      <c r="B18" s="38">
        <v>66</v>
      </c>
      <c r="C18" s="40" t="s">
        <v>25</v>
      </c>
      <c r="D18" s="40">
        <v>0</v>
      </c>
      <c r="E18" s="40">
        <v>0</v>
      </c>
      <c r="F18" s="42">
        <v>0.06</v>
      </c>
      <c r="G18" s="42">
        <v>3.96</v>
      </c>
      <c r="H18" s="40">
        <v>19</v>
      </c>
      <c r="I18" s="43">
        <f t="shared" si="2"/>
        <v>75.239999999999995</v>
      </c>
      <c r="J18" s="40">
        <v>10</v>
      </c>
      <c r="K18" s="43">
        <f t="shared" si="3"/>
        <v>39.6</v>
      </c>
      <c r="L18" s="40">
        <f t="shared" si="4"/>
        <v>114.84</v>
      </c>
    </row>
    <row r="19" spans="1:12" ht="15" customHeight="1">
      <c r="A19" s="10" t="s">
        <v>24</v>
      </c>
      <c r="B19" s="38">
        <v>4.5</v>
      </c>
      <c r="C19" s="40" t="s">
        <v>28</v>
      </c>
      <c r="D19" s="40">
        <v>0</v>
      </c>
      <c r="E19" s="40">
        <v>0</v>
      </c>
      <c r="F19" s="42">
        <v>0.5</v>
      </c>
      <c r="G19" s="42">
        <v>2.25</v>
      </c>
      <c r="H19" s="40">
        <v>19</v>
      </c>
      <c r="I19" s="43">
        <f t="shared" si="2"/>
        <v>42.75</v>
      </c>
      <c r="J19" s="40">
        <v>1.5</v>
      </c>
      <c r="K19" s="43">
        <f t="shared" si="3"/>
        <v>3.375</v>
      </c>
      <c r="L19" s="40">
        <f t="shared" si="4"/>
        <v>46.125</v>
      </c>
    </row>
    <row r="20" spans="1:12" ht="15" customHeight="1">
      <c r="A20" s="10" t="s">
        <v>22</v>
      </c>
      <c r="B20" s="38">
        <v>390</v>
      </c>
      <c r="C20" s="40" t="s">
        <v>29</v>
      </c>
      <c r="D20" s="40">
        <v>0</v>
      </c>
      <c r="E20" s="40">
        <v>0</v>
      </c>
      <c r="F20" s="42">
        <v>0.15</v>
      </c>
      <c r="G20" s="42">
        <v>58.5</v>
      </c>
      <c r="H20" s="40">
        <v>19</v>
      </c>
      <c r="I20" s="43">
        <f t="shared" si="2"/>
        <v>1111.5</v>
      </c>
      <c r="J20" s="40">
        <v>15</v>
      </c>
      <c r="K20" s="43">
        <f t="shared" si="3"/>
        <v>877.5</v>
      </c>
      <c r="L20" s="40">
        <f t="shared" si="4"/>
        <v>1989</v>
      </c>
    </row>
    <row r="21" spans="1:12" ht="15" customHeight="1">
      <c r="A21" s="10" t="s">
        <v>19</v>
      </c>
      <c r="B21" s="38">
        <v>21</v>
      </c>
      <c r="C21" s="40" t="s">
        <v>25</v>
      </c>
      <c r="D21" s="40">
        <v>0</v>
      </c>
      <c r="E21" s="40">
        <v>0</v>
      </c>
      <c r="F21" s="42">
        <v>0.25</v>
      </c>
      <c r="G21" s="42">
        <v>5.25</v>
      </c>
      <c r="H21" s="40">
        <v>19</v>
      </c>
      <c r="I21" s="43">
        <f t="shared" si="2"/>
        <v>99.75</v>
      </c>
      <c r="J21" s="40">
        <v>15</v>
      </c>
      <c r="K21" s="43">
        <f t="shared" si="3"/>
        <v>78.75</v>
      </c>
      <c r="L21" s="40">
        <f t="shared" si="4"/>
        <v>178.5</v>
      </c>
    </row>
    <row r="22" spans="1:12" ht="15" customHeight="1">
      <c r="A22" s="10" t="s">
        <v>20</v>
      </c>
      <c r="B22" s="38">
        <v>13</v>
      </c>
      <c r="C22" s="40" t="s">
        <v>25</v>
      </c>
      <c r="D22" s="40">
        <v>0</v>
      </c>
      <c r="E22" s="40">
        <v>0</v>
      </c>
      <c r="F22" s="42">
        <v>0.06</v>
      </c>
      <c r="G22" s="42">
        <v>0.78</v>
      </c>
      <c r="H22" s="40">
        <v>19</v>
      </c>
      <c r="I22" s="43">
        <f t="shared" si="2"/>
        <v>14.82</v>
      </c>
      <c r="J22" s="40">
        <v>15</v>
      </c>
      <c r="K22" s="43">
        <f t="shared" si="3"/>
        <v>11.700000000000001</v>
      </c>
      <c r="L22" s="40">
        <f t="shared" si="4"/>
        <v>26.520000000000003</v>
      </c>
    </row>
    <row r="23" spans="1:12" ht="15" customHeight="1">
      <c r="A23" s="10" t="s">
        <v>23</v>
      </c>
      <c r="B23" s="38">
        <v>45</v>
      </c>
      <c r="C23" s="40" t="s">
        <v>25</v>
      </c>
      <c r="D23" s="40">
        <v>0</v>
      </c>
      <c r="E23" s="40">
        <v>0</v>
      </c>
      <c r="F23" s="42">
        <v>0.08</v>
      </c>
      <c r="G23" s="42">
        <v>3.6</v>
      </c>
      <c r="H23" s="40">
        <v>19</v>
      </c>
      <c r="I23" s="43">
        <f t="shared" si="2"/>
        <v>68.400000000000006</v>
      </c>
      <c r="J23" s="40">
        <v>15</v>
      </c>
      <c r="K23" s="43">
        <f t="shared" si="3"/>
        <v>54</v>
      </c>
      <c r="L23" s="40">
        <f t="shared" si="4"/>
        <v>122.4</v>
      </c>
    </row>
    <row r="24" spans="1:12" ht="15.75" customHeight="1" thickBot="1">
      <c r="A24" s="10" t="s">
        <v>21</v>
      </c>
      <c r="B24" s="39">
        <v>4.75</v>
      </c>
      <c r="C24" s="44" t="s">
        <v>28</v>
      </c>
      <c r="D24" s="40">
        <v>0</v>
      </c>
      <c r="E24" s="40">
        <v>0</v>
      </c>
      <c r="F24" s="46">
        <v>0.5</v>
      </c>
      <c r="G24" s="46">
        <v>2.38</v>
      </c>
      <c r="H24" s="44">
        <v>19</v>
      </c>
      <c r="I24" s="47">
        <f t="shared" si="2"/>
        <v>45.22</v>
      </c>
      <c r="J24" s="44">
        <v>1.5</v>
      </c>
      <c r="K24" s="47">
        <f t="shared" si="3"/>
        <v>3.57</v>
      </c>
      <c r="L24" s="44">
        <f t="shared" si="4"/>
        <v>48.79</v>
      </c>
    </row>
    <row r="25" spans="1:12" ht="15.75" customHeight="1" thickTop="1">
      <c r="A25" s="9"/>
      <c r="B25" s="93" t="s">
        <v>1</v>
      </c>
      <c r="C25" s="93"/>
      <c r="D25" s="93"/>
      <c r="E25" s="48">
        <f>SUM(E16:E24)</f>
        <v>0</v>
      </c>
      <c r="F25" s="97" t="s">
        <v>7</v>
      </c>
      <c r="G25" s="97"/>
      <c r="H25" s="97"/>
      <c r="I25" s="55">
        <f>SUM(I16:I24)</f>
        <v>1779.54</v>
      </c>
      <c r="J25" s="94" t="s">
        <v>8</v>
      </c>
      <c r="K25" s="95"/>
      <c r="L25" s="48">
        <f>SUM(K16:K24)</f>
        <v>1237.895</v>
      </c>
    </row>
    <row r="26" spans="1:12" ht="15" customHeight="1">
      <c r="B26" s="51"/>
      <c r="C26" s="51"/>
      <c r="D26" s="51"/>
      <c r="I26" s="87" t="s">
        <v>30</v>
      </c>
      <c r="J26" s="87"/>
      <c r="K26" s="87">
        <f>L25+I25+E25</f>
        <v>3017.4349999999999</v>
      </c>
      <c r="L26" s="87"/>
    </row>
    <row r="27" spans="1:12" ht="15" customHeight="1"/>
    <row r="28" spans="1:12" ht="15" customHeight="1">
      <c r="A28" s="89" t="s">
        <v>31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</row>
    <row r="29" spans="1:12" ht="15" customHeight="1">
      <c r="A29" s="5" t="s">
        <v>32</v>
      </c>
      <c r="B29" s="38">
        <v>4.5</v>
      </c>
      <c r="C29" s="40" t="s">
        <v>28</v>
      </c>
      <c r="D29" s="40">
        <v>79</v>
      </c>
      <c r="E29" s="40">
        <f>B29*D29</f>
        <v>355.5</v>
      </c>
      <c r="F29" s="38" t="s">
        <v>17</v>
      </c>
      <c r="G29" s="38" t="s">
        <v>17</v>
      </c>
      <c r="H29" s="40">
        <v>19</v>
      </c>
      <c r="I29" s="43">
        <v>0</v>
      </c>
      <c r="J29" s="40">
        <v>0</v>
      </c>
      <c r="K29" s="43">
        <v>0</v>
      </c>
      <c r="L29" s="40">
        <f>E29+I29+K29</f>
        <v>355.5</v>
      </c>
    </row>
    <row r="30" spans="1:12" ht="15.75" customHeight="1" thickBot="1">
      <c r="A30" s="5" t="s">
        <v>33</v>
      </c>
      <c r="B30" s="39">
        <v>4.75</v>
      </c>
      <c r="C30" s="44" t="s">
        <v>28</v>
      </c>
      <c r="D30" s="44">
        <v>79</v>
      </c>
      <c r="E30" s="44">
        <f>B30*D30</f>
        <v>375.25</v>
      </c>
      <c r="F30" s="38" t="s">
        <v>17</v>
      </c>
      <c r="G30" s="38" t="s">
        <v>17</v>
      </c>
      <c r="H30" s="44">
        <v>19</v>
      </c>
      <c r="I30" s="47">
        <v>0</v>
      </c>
      <c r="J30" s="44">
        <v>0</v>
      </c>
      <c r="K30" s="47">
        <v>0</v>
      </c>
      <c r="L30" s="44">
        <f>E30+I30+K30</f>
        <v>375.25</v>
      </c>
    </row>
    <row r="31" spans="1:12" ht="15.75" customHeight="1" thickTop="1">
      <c r="A31" s="18"/>
      <c r="B31" s="93" t="s">
        <v>1</v>
      </c>
      <c r="C31" s="93"/>
      <c r="D31" s="93"/>
      <c r="E31" s="48">
        <f>SUM(E29:E30)</f>
        <v>730.75</v>
      </c>
      <c r="F31" s="93" t="s">
        <v>7</v>
      </c>
      <c r="G31" s="93"/>
      <c r="H31" s="93"/>
      <c r="I31" s="55">
        <f>SUM(I29:I30)</f>
        <v>0</v>
      </c>
      <c r="J31" s="94" t="s">
        <v>8</v>
      </c>
      <c r="K31" s="95"/>
      <c r="L31" s="48">
        <f>SUM(K29:K30)</f>
        <v>0</v>
      </c>
    </row>
    <row r="32" spans="1:12" ht="15" customHeight="1">
      <c r="A32" s="15"/>
      <c r="B32" s="51"/>
      <c r="C32" s="52"/>
      <c r="D32" s="52"/>
      <c r="E32" s="52"/>
      <c r="F32" s="51"/>
      <c r="G32" s="51"/>
      <c r="H32" s="52"/>
      <c r="I32" s="92" t="s">
        <v>30</v>
      </c>
      <c r="J32" s="92"/>
      <c r="K32" s="92">
        <f>L31+I31+E31</f>
        <v>730.75</v>
      </c>
      <c r="L32" s="92"/>
    </row>
    <row r="33" spans="1:12" ht="15" customHeight="1">
      <c r="A33" s="15"/>
      <c r="B33" s="51"/>
      <c r="C33" s="52"/>
      <c r="D33" s="52"/>
      <c r="E33" s="52"/>
      <c r="F33" s="51"/>
      <c r="G33" s="51"/>
      <c r="H33" s="52"/>
      <c r="I33" s="52"/>
      <c r="J33" s="52"/>
      <c r="K33" s="52"/>
      <c r="L33" s="52"/>
    </row>
    <row r="34" spans="1:12" ht="15" customHeight="1">
      <c r="A34" s="89" t="s">
        <v>35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</row>
    <row r="35" spans="1:12" ht="15" customHeight="1">
      <c r="A35" s="5" t="s">
        <v>36</v>
      </c>
      <c r="B35" s="38">
        <v>8</v>
      </c>
      <c r="C35" s="40" t="s">
        <v>28</v>
      </c>
      <c r="D35" s="40">
        <v>0</v>
      </c>
      <c r="E35" s="40">
        <f>B35*D35</f>
        <v>0</v>
      </c>
      <c r="F35" s="42">
        <v>0.5</v>
      </c>
      <c r="G35" s="42">
        <v>4</v>
      </c>
      <c r="H35" s="40">
        <v>19</v>
      </c>
      <c r="I35" s="43">
        <f t="shared" ref="I35:I36" si="5">G35*H35</f>
        <v>76</v>
      </c>
      <c r="J35" s="40">
        <v>1.5</v>
      </c>
      <c r="K35" s="43">
        <f t="shared" ref="K35:K36" si="6">G35*J35</f>
        <v>6</v>
      </c>
      <c r="L35" s="40">
        <f>E35+I35+K35</f>
        <v>82</v>
      </c>
    </row>
    <row r="36" spans="1:12" ht="15.75" customHeight="1" thickBot="1">
      <c r="A36" s="5" t="s">
        <v>37</v>
      </c>
      <c r="B36" s="39">
        <v>570</v>
      </c>
      <c r="C36" s="44" t="s">
        <v>29</v>
      </c>
      <c r="D36" s="44">
        <v>0</v>
      </c>
      <c r="E36" s="44">
        <f>B36*D36</f>
        <v>0</v>
      </c>
      <c r="F36" s="46">
        <v>0.01</v>
      </c>
      <c r="G36" s="46">
        <v>5.7</v>
      </c>
      <c r="H36" s="44">
        <v>19</v>
      </c>
      <c r="I36" s="47">
        <f t="shared" si="5"/>
        <v>108.3</v>
      </c>
      <c r="J36" s="44">
        <v>1.5</v>
      </c>
      <c r="K36" s="47">
        <f t="shared" si="6"/>
        <v>8.5500000000000007</v>
      </c>
      <c r="L36" s="44">
        <f>E36+I36+K36</f>
        <v>116.85</v>
      </c>
    </row>
    <row r="37" spans="1:12" ht="15.75" customHeight="1" thickTop="1">
      <c r="A37" s="18"/>
      <c r="B37" s="93" t="s">
        <v>1</v>
      </c>
      <c r="C37" s="93"/>
      <c r="D37" s="93"/>
      <c r="E37" s="48">
        <f>SUM(E35:E36)</f>
        <v>0</v>
      </c>
      <c r="F37" s="93" t="s">
        <v>7</v>
      </c>
      <c r="G37" s="93"/>
      <c r="H37" s="93"/>
      <c r="I37" s="55">
        <f>SUM(I35:I36)</f>
        <v>184.3</v>
      </c>
      <c r="J37" s="96" t="s">
        <v>8</v>
      </c>
      <c r="K37" s="96"/>
      <c r="L37" s="48">
        <f>SUM(K35:K36)</f>
        <v>14.55</v>
      </c>
    </row>
    <row r="38" spans="1:12" ht="15" customHeight="1">
      <c r="A38" s="15"/>
      <c r="B38" s="51"/>
      <c r="C38" s="52"/>
      <c r="D38" s="52"/>
      <c r="E38" s="52"/>
      <c r="F38" s="51"/>
      <c r="G38" s="51"/>
      <c r="H38" s="52"/>
      <c r="I38" s="92" t="s">
        <v>30</v>
      </c>
      <c r="J38" s="92"/>
      <c r="K38" s="92">
        <f>L37+I37+E37</f>
        <v>198.85000000000002</v>
      </c>
      <c r="L38" s="92"/>
    </row>
    <row r="39" spans="1:12" ht="15" customHeight="1"/>
    <row r="40" spans="1:12" ht="15" customHeight="1">
      <c r="A40" s="89" t="s">
        <v>38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ht="15.75" customHeight="1" thickBot="1">
      <c r="A41" s="5" t="s">
        <v>39</v>
      </c>
      <c r="B41" s="39">
        <v>8</v>
      </c>
      <c r="C41" s="44" t="s">
        <v>28</v>
      </c>
      <c r="D41" s="44">
        <v>82</v>
      </c>
      <c r="E41" s="44">
        <f>B41*D41</f>
        <v>656</v>
      </c>
      <c r="F41" s="38" t="s">
        <v>17</v>
      </c>
      <c r="G41" s="38" t="s">
        <v>17</v>
      </c>
      <c r="H41" s="44">
        <v>19</v>
      </c>
      <c r="I41" s="47">
        <v>0</v>
      </c>
      <c r="J41" s="44">
        <v>0</v>
      </c>
      <c r="K41" s="47">
        <v>0</v>
      </c>
      <c r="L41" s="44">
        <f>E41+I41+K41</f>
        <v>656</v>
      </c>
    </row>
    <row r="42" spans="1:12" ht="15.75" customHeight="1" thickTop="1">
      <c r="A42" s="18"/>
      <c r="B42" s="93" t="s">
        <v>1</v>
      </c>
      <c r="C42" s="93"/>
      <c r="D42" s="93"/>
      <c r="E42" s="48">
        <f>SUM(E41)</f>
        <v>656</v>
      </c>
      <c r="F42" s="93" t="s">
        <v>7</v>
      </c>
      <c r="G42" s="93"/>
      <c r="H42" s="93"/>
      <c r="I42" s="55">
        <f>SUM(I41)</f>
        <v>0</v>
      </c>
      <c r="J42" s="96" t="s">
        <v>8</v>
      </c>
      <c r="K42" s="96"/>
      <c r="L42" s="48">
        <f>SUM(K41)</f>
        <v>0</v>
      </c>
    </row>
    <row r="43" spans="1:12" ht="15" customHeight="1">
      <c r="A43" s="15"/>
      <c r="B43" s="51"/>
      <c r="C43" s="52"/>
      <c r="D43" s="52"/>
      <c r="E43" s="52"/>
      <c r="F43" s="51"/>
      <c r="G43" s="51"/>
      <c r="H43" s="52"/>
      <c r="I43" s="92" t="s">
        <v>30</v>
      </c>
      <c r="J43" s="92"/>
      <c r="K43" s="92">
        <f>L42+I42+E42</f>
        <v>656</v>
      </c>
      <c r="L43" s="92"/>
    </row>
    <row r="44" spans="1:12">
      <c r="I44" s="98" t="s">
        <v>9</v>
      </c>
      <c r="J44" s="98"/>
      <c r="K44" s="98">
        <f>K43+K38+K32+K26+K13</f>
        <v>4978.7150000000001</v>
      </c>
      <c r="L44" s="98"/>
    </row>
  </sheetData>
  <mergeCells count="37">
    <mergeCell ref="I44:J44"/>
    <mergeCell ref="K44:L44"/>
    <mergeCell ref="B31:D31"/>
    <mergeCell ref="F31:H31"/>
    <mergeCell ref="J31:K31"/>
    <mergeCell ref="B42:D42"/>
    <mergeCell ref="F42:H42"/>
    <mergeCell ref="J42:K42"/>
    <mergeCell ref="J37:K37"/>
    <mergeCell ref="I38:J38"/>
    <mergeCell ref="K38:L38"/>
    <mergeCell ref="F25:H25"/>
    <mergeCell ref="J25:K25"/>
    <mergeCell ref="A40:L40"/>
    <mergeCell ref="I43:J43"/>
    <mergeCell ref="K43:L43"/>
    <mergeCell ref="B12:D12"/>
    <mergeCell ref="F12:H12"/>
    <mergeCell ref="J12:K12"/>
    <mergeCell ref="B25:D25"/>
    <mergeCell ref="I26:J26"/>
    <mergeCell ref="K26:L26"/>
    <mergeCell ref="A28:L28"/>
    <mergeCell ref="I32:J32"/>
    <mergeCell ref="K32:L32"/>
    <mergeCell ref="A34:L34"/>
    <mergeCell ref="A15:L15"/>
    <mergeCell ref="B37:D37"/>
    <mergeCell ref="F37:H37"/>
    <mergeCell ref="J1:K1"/>
    <mergeCell ref="F1:I1"/>
    <mergeCell ref="I13:J13"/>
    <mergeCell ref="K13:L13"/>
    <mergeCell ref="B1:E1"/>
    <mergeCell ref="A3:L3"/>
    <mergeCell ref="A1:A2"/>
    <mergeCell ref="L1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3" workbookViewId="0">
      <selection activeCell="C7" sqref="C7"/>
    </sheetView>
  </sheetViews>
  <sheetFormatPr defaultRowHeight="15"/>
  <cols>
    <col min="1" max="1" width="34" bestFit="1" customWidth="1"/>
    <col min="2" max="2" width="8.7109375" style="49" bestFit="1" customWidth="1"/>
    <col min="3" max="3" width="6.28515625" style="50" bestFit="1" customWidth="1"/>
    <col min="4" max="4" width="8" style="50" bestFit="1" customWidth="1"/>
    <col min="5" max="5" width="10.5703125" style="50" bestFit="1" customWidth="1"/>
    <col min="6" max="6" width="8.85546875" style="49" bestFit="1" customWidth="1"/>
    <col min="7" max="7" width="5.5703125" style="49" bestFit="1" customWidth="1"/>
    <col min="8" max="8" width="8" style="50" bestFit="1" customWidth="1"/>
    <col min="9" max="9" width="10.5703125" style="50" bestFit="1" customWidth="1"/>
    <col min="10" max="10" width="7.5703125" style="50" bestFit="1" customWidth="1"/>
    <col min="11" max="11" width="8" style="50" bestFit="1" customWidth="1"/>
    <col min="12" max="12" width="9" style="50" bestFit="1" customWidth="1"/>
  </cols>
  <sheetData>
    <row r="1" spans="1:12">
      <c r="A1" s="82" t="s">
        <v>0</v>
      </c>
      <c r="B1" s="88" t="s">
        <v>1</v>
      </c>
      <c r="C1" s="88"/>
      <c r="D1" s="88"/>
      <c r="E1" s="88"/>
      <c r="F1" s="85" t="s">
        <v>7</v>
      </c>
      <c r="G1" s="86"/>
      <c r="H1" s="86"/>
      <c r="I1" s="86"/>
      <c r="J1" s="84" t="s">
        <v>8</v>
      </c>
      <c r="K1" s="84"/>
      <c r="L1" s="84" t="s">
        <v>9</v>
      </c>
    </row>
    <row r="2" spans="1:12">
      <c r="A2" s="82"/>
      <c r="B2" s="38" t="s">
        <v>186</v>
      </c>
      <c r="C2" s="40" t="s">
        <v>26</v>
      </c>
      <c r="D2" s="40" t="s">
        <v>2</v>
      </c>
      <c r="E2" s="40" t="s">
        <v>3</v>
      </c>
      <c r="F2" s="38" t="s">
        <v>4</v>
      </c>
      <c r="G2" s="38" t="s">
        <v>5</v>
      </c>
      <c r="H2" s="40" t="s">
        <v>6</v>
      </c>
      <c r="I2" s="40" t="s">
        <v>3</v>
      </c>
      <c r="J2" s="40" t="s">
        <v>6</v>
      </c>
      <c r="K2" s="40" t="s">
        <v>3</v>
      </c>
      <c r="L2" s="84"/>
    </row>
    <row r="3" spans="1:12">
      <c r="A3" s="89" t="s">
        <v>40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>
      <c r="A4" s="5" t="s">
        <v>41</v>
      </c>
      <c r="B4" s="38">
        <v>83</v>
      </c>
      <c r="C4" s="40" t="s">
        <v>27</v>
      </c>
      <c r="D4" s="40" t="s">
        <v>17</v>
      </c>
      <c r="E4" s="40">
        <v>0</v>
      </c>
      <c r="F4" s="42">
        <v>0.15</v>
      </c>
      <c r="G4" s="42">
        <v>12.45</v>
      </c>
      <c r="H4" s="40">
        <v>22</v>
      </c>
      <c r="I4" s="40">
        <f>G4*H4</f>
        <v>273.89999999999998</v>
      </c>
      <c r="J4" s="40">
        <v>1.28</v>
      </c>
      <c r="K4" s="43">
        <f>G4*J4</f>
        <v>15.936</v>
      </c>
      <c r="L4" s="40">
        <f>E4+I4+K4</f>
        <v>289.83599999999996</v>
      </c>
    </row>
    <row r="5" spans="1:12">
      <c r="A5" s="5" t="s">
        <v>42</v>
      </c>
      <c r="B5" s="38">
        <v>1</v>
      </c>
      <c r="C5" s="40" t="s">
        <v>25</v>
      </c>
      <c r="D5" s="40" t="s">
        <v>17</v>
      </c>
      <c r="E5" s="40">
        <v>0</v>
      </c>
      <c r="F5" s="42">
        <v>0.4</v>
      </c>
      <c r="G5" s="42">
        <v>0.4</v>
      </c>
      <c r="H5" s="40">
        <v>22</v>
      </c>
      <c r="I5" s="40">
        <f t="shared" ref="I5:I12" si="0">G5*H5</f>
        <v>8.8000000000000007</v>
      </c>
      <c r="J5" s="40">
        <v>1.28</v>
      </c>
      <c r="K5" s="43">
        <f t="shared" ref="K5:K12" si="1">G5*J5</f>
        <v>0.51200000000000001</v>
      </c>
      <c r="L5" s="40">
        <f t="shared" ref="L5:L12" si="2">E5+I5+K5</f>
        <v>9.3120000000000012</v>
      </c>
    </row>
    <row r="6" spans="1:12">
      <c r="A6" s="5" t="s">
        <v>43</v>
      </c>
      <c r="B6" s="38">
        <v>1</v>
      </c>
      <c r="C6" s="40" t="s">
        <v>25</v>
      </c>
      <c r="D6" s="40" t="s">
        <v>17</v>
      </c>
      <c r="E6" s="40">
        <v>0</v>
      </c>
      <c r="F6" s="42">
        <v>1.5</v>
      </c>
      <c r="G6" s="42">
        <v>1.5</v>
      </c>
      <c r="H6" s="40">
        <v>22</v>
      </c>
      <c r="I6" s="40">
        <f t="shared" si="0"/>
        <v>33</v>
      </c>
      <c r="J6" s="40">
        <v>1.28</v>
      </c>
      <c r="K6" s="43">
        <f t="shared" si="1"/>
        <v>1.92</v>
      </c>
      <c r="L6" s="40">
        <f t="shared" si="2"/>
        <v>34.92</v>
      </c>
    </row>
    <row r="7" spans="1:12">
      <c r="A7" s="5" t="s">
        <v>44</v>
      </c>
      <c r="B7" s="38">
        <v>14</v>
      </c>
      <c r="C7" s="40" t="s">
        <v>25</v>
      </c>
      <c r="D7" s="40" t="s">
        <v>17</v>
      </c>
      <c r="E7" s="40">
        <v>0</v>
      </c>
      <c r="F7" s="42">
        <v>1</v>
      </c>
      <c r="G7" s="42">
        <v>14</v>
      </c>
      <c r="H7" s="40">
        <v>22</v>
      </c>
      <c r="I7" s="40">
        <f t="shared" si="0"/>
        <v>308</v>
      </c>
      <c r="J7" s="40">
        <v>1.28</v>
      </c>
      <c r="K7" s="43">
        <f t="shared" si="1"/>
        <v>17.920000000000002</v>
      </c>
      <c r="L7" s="40">
        <f t="shared" si="2"/>
        <v>325.92</v>
      </c>
    </row>
    <row r="8" spans="1:12">
      <c r="A8" s="5" t="s">
        <v>45</v>
      </c>
      <c r="B8" s="38">
        <v>110</v>
      </c>
      <c r="C8" s="40" t="s">
        <v>27</v>
      </c>
      <c r="D8" s="40" t="s">
        <v>17</v>
      </c>
      <c r="E8" s="40">
        <v>0</v>
      </c>
      <c r="F8" s="42">
        <v>0.05</v>
      </c>
      <c r="G8" s="42">
        <v>5.5</v>
      </c>
      <c r="H8" s="40">
        <v>22</v>
      </c>
      <c r="I8" s="40">
        <f t="shared" si="0"/>
        <v>121</v>
      </c>
      <c r="J8" s="40">
        <v>1.28</v>
      </c>
      <c r="K8" s="43">
        <f t="shared" si="1"/>
        <v>7.04</v>
      </c>
      <c r="L8" s="40">
        <f t="shared" si="2"/>
        <v>128.04</v>
      </c>
    </row>
    <row r="9" spans="1:12">
      <c r="A9" s="5" t="s">
        <v>46</v>
      </c>
      <c r="B9" s="38">
        <v>116</v>
      </c>
      <c r="C9" s="40" t="s">
        <v>27</v>
      </c>
      <c r="D9" s="40" t="s">
        <v>17</v>
      </c>
      <c r="E9" s="40">
        <v>0</v>
      </c>
      <c r="F9" s="42">
        <v>0.06</v>
      </c>
      <c r="G9" s="42">
        <v>6.96</v>
      </c>
      <c r="H9" s="40">
        <v>22</v>
      </c>
      <c r="I9" s="40">
        <f t="shared" si="0"/>
        <v>153.12</v>
      </c>
      <c r="J9" s="40">
        <v>1.28</v>
      </c>
      <c r="K9" s="43">
        <f t="shared" si="1"/>
        <v>8.9087999999999994</v>
      </c>
      <c r="L9" s="40">
        <f t="shared" si="2"/>
        <v>162.02879999999999</v>
      </c>
    </row>
    <row r="10" spans="1:12">
      <c r="A10" s="5" t="s">
        <v>47</v>
      </c>
      <c r="B10" s="38">
        <v>62</v>
      </c>
      <c r="C10" s="40" t="s">
        <v>25</v>
      </c>
      <c r="D10" s="40" t="s">
        <v>17</v>
      </c>
      <c r="E10" s="40">
        <v>0</v>
      </c>
      <c r="F10" s="42">
        <v>0.05</v>
      </c>
      <c r="G10" s="42">
        <v>3.1</v>
      </c>
      <c r="H10" s="40">
        <v>22</v>
      </c>
      <c r="I10" s="40">
        <f t="shared" si="0"/>
        <v>68.2</v>
      </c>
      <c r="J10" s="40">
        <v>1.28</v>
      </c>
      <c r="K10" s="43">
        <f t="shared" si="1"/>
        <v>3.9680000000000004</v>
      </c>
      <c r="L10" s="40">
        <f t="shared" si="2"/>
        <v>72.168000000000006</v>
      </c>
    </row>
    <row r="11" spans="1:12">
      <c r="A11" s="5" t="s">
        <v>48</v>
      </c>
      <c r="B11" s="38">
        <v>48</v>
      </c>
      <c r="C11" s="40" t="s">
        <v>27</v>
      </c>
      <c r="D11" s="40" t="s">
        <v>17</v>
      </c>
      <c r="E11" s="40">
        <v>0</v>
      </c>
      <c r="F11" s="42">
        <v>0.04</v>
      </c>
      <c r="G11" s="42">
        <v>1.92</v>
      </c>
      <c r="H11" s="40">
        <v>22</v>
      </c>
      <c r="I11" s="40">
        <f t="shared" si="0"/>
        <v>42.239999999999995</v>
      </c>
      <c r="J11" s="40">
        <v>1.28</v>
      </c>
      <c r="K11" s="43">
        <f t="shared" si="1"/>
        <v>2.4575999999999998</v>
      </c>
      <c r="L11" s="40">
        <f t="shared" si="2"/>
        <v>44.697599999999994</v>
      </c>
    </row>
    <row r="12" spans="1:12" ht="15.75" thickBot="1">
      <c r="A12" s="5" t="s">
        <v>49</v>
      </c>
      <c r="B12" s="39">
        <v>829</v>
      </c>
      <c r="C12" s="44" t="s">
        <v>29</v>
      </c>
      <c r="D12" s="40" t="s">
        <v>17</v>
      </c>
      <c r="E12" s="40">
        <v>0</v>
      </c>
      <c r="F12" s="45">
        <v>1.4E-2</v>
      </c>
      <c r="G12" s="46">
        <v>11.61</v>
      </c>
      <c r="H12" s="44">
        <v>22</v>
      </c>
      <c r="I12" s="44">
        <f t="shared" si="0"/>
        <v>255.42</v>
      </c>
      <c r="J12" s="44">
        <v>1.28</v>
      </c>
      <c r="K12" s="47">
        <f t="shared" si="1"/>
        <v>14.860799999999999</v>
      </c>
      <c r="L12" s="44">
        <f t="shared" si="2"/>
        <v>270.2808</v>
      </c>
    </row>
    <row r="13" spans="1:12" ht="15.75" thickTop="1">
      <c r="A13" s="18"/>
      <c r="B13" s="93" t="s">
        <v>1</v>
      </c>
      <c r="C13" s="93"/>
      <c r="D13" s="93"/>
      <c r="E13" s="48">
        <f>SUM(E4:E12)</f>
        <v>0</v>
      </c>
      <c r="F13" s="93" t="s">
        <v>7</v>
      </c>
      <c r="G13" s="93"/>
      <c r="H13" s="93"/>
      <c r="I13" s="48">
        <f>SUM(I4:I12)</f>
        <v>1263.68</v>
      </c>
      <c r="J13" s="96" t="s">
        <v>8</v>
      </c>
      <c r="K13" s="96"/>
      <c r="L13" s="48">
        <f>SUM(K4:K12)</f>
        <v>73.523200000000003</v>
      </c>
    </row>
    <row r="14" spans="1:12">
      <c r="I14" s="92" t="s">
        <v>30</v>
      </c>
      <c r="J14" s="92"/>
      <c r="K14" s="92">
        <f>E13+I13+L13</f>
        <v>1337.2032000000002</v>
      </c>
      <c r="L14" s="92"/>
    </row>
    <row r="16" spans="1:12">
      <c r="A16" s="89" t="s">
        <v>50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</row>
    <row r="17" spans="1:12">
      <c r="A17" s="99" t="s">
        <v>51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1"/>
    </row>
    <row r="18" spans="1:12">
      <c r="A18" s="10" t="s">
        <v>52</v>
      </c>
      <c r="B18" s="38">
        <v>1</v>
      </c>
      <c r="C18" s="40" t="s">
        <v>25</v>
      </c>
      <c r="D18" s="40">
        <v>6.25</v>
      </c>
      <c r="E18" s="40">
        <f t="shared" ref="E18:E33" si="3">B18*D18</f>
        <v>6.25</v>
      </c>
      <c r="F18" s="40" t="s">
        <v>17</v>
      </c>
      <c r="G18" s="40" t="s">
        <v>17</v>
      </c>
      <c r="H18" s="40">
        <v>22</v>
      </c>
      <c r="I18" s="43">
        <v>0</v>
      </c>
      <c r="J18" s="43">
        <v>0</v>
      </c>
      <c r="K18" s="43">
        <v>0</v>
      </c>
      <c r="L18" s="40">
        <f t="shared" ref="L18:L24" si="4">E18+I18+K18</f>
        <v>6.25</v>
      </c>
    </row>
    <row r="19" spans="1:12">
      <c r="A19" s="10" t="s">
        <v>53</v>
      </c>
      <c r="B19" s="38">
        <v>4</v>
      </c>
      <c r="C19" s="40" t="s">
        <v>25</v>
      </c>
      <c r="D19" s="40">
        <v>9.4</v>
      </c>
      <c r="E19" s="40">
        <f t="shared" si="3"/>
        <v>37.6</v>
      </c>
      <c r="F19" s="40" t="s">
        <v>17</v>
      </c>
      <c r="G19" s="40" t="s">
        <v>17</v>
      </c>
      <c r="H19" s="40">
        <v>22</v>
      </c>
      <c r="I19" s="43">
        <v>0</v>
      </c>
      <c r="J19" s="43">
        <v>0</v>
      </c>
      <c r="K19" s="43">
        <v>0</v>
      </c>
      <c r="L19" s="40">
        <f t="shared" si="4"/>
        <v>37.6</v>
      </c>
    </row>
    <row r="20" spans="1:12">
      <c r="A20" s="10" t="s">
        <v>54</v>
      </c>
      <c r="B20" s="38">
        <v>2</v>
      </c>
      <c r="C20" s="40" t="s">
        <v>25</v>
      </c>
      <c r="D20" s="40">
        <v>11.55</v>
      </c>
      <c r="E20" s="40">
        <f t="shared" si="3"/>
        <v>23.1</v>
      </c>
      <c r="F20" s="40" t="s">
        <v>17</v>
      </c>
      <c r="G20" s="40" t="s">
        <v>17</v>
      </c>
      <c r="H20" s="40">
        <v>22</v>
      </c>
      <c r="I20" s="43">
        <v>0</v>
      </c>
      <c r="J20" s="43">
        <v>0</v>
      </c>
      <c r="K20" s="43">
        <v>0</v>
      </c>
      <c r="L20" s="40">
        <f t="shared" si="4"/>
        <v>23.1</v>
      </c>
    </row>
    <row r="21" spans="1:12">
      <c r="A21" s="10" t="s">
        <v>55</v>
      </c>
      <c r="B21" s="38">
        <v>2</v>
      </c>
      <c r="C21" s="40" t="s">
        <v>25</v>
      </c>
      <c r="D21" s="40">
        <v>3.6</v>
      </c>
      <c r="E21" s="40">
        <f t="shared" si="3"/>
        <v>7.2</v>
      </c>
      <c r="F21" s="40" t="s">
        <v>17</v>
      </c>
      <c r="G21" s="40" t="s">
        <v>17</v>
      </c>
      <c r="H21" s="40">
        <v>22</v>
      </c>
      <c r="I21" s="43">
        <v>0</v>
      </c>
      <c r="J21" s="43">
        <v>0</v>
      </c>
      <c r="K21" s="43">
        <v>0</v>
      </c>
      <c r="L21" s="40">
        <f t="shared" si="4"/>
        <v>7.2</v>
      </c>
    </row>
    <row r="22" spans="1:12">
      <c r="A22" s="10" t="s">
        <v>56</v>
      </c>
      <c r="B22" s="38">
        <v>9</v>
      </c>
      <c r="C22" s="40" t="s">
        <v>25</v>
      </c>
      <c r="D22" s="40">
        <v>3</v>
      </c>
      <c r="E22" s="40">
        <f t="shared" si="3"/>
        <v>27</v>
      </c>
      <c r="F22" s="40" t="s">
        <v>17</v>
      </c>
      <c r="G22" s="40" t="s">
        <v>17</v>
      </c>
      <c r="H22" s="40">
        <v>22</v>
      </c>
      <c r="I22" s="43">
        <v>0</v>
      </c>
      <c r="J22" s="43">
        <v>0</v>
      </c>
      <c r="K22" s="43">
        <v>0</v>
      </c>
      <c r="L22" s="40">
        <f t="shared" si="4"/>
        <v>27</v>
      </c>
    </row>
    <row r="23" spans="1:12">
      <c r="A23" s="10" t="s">
        <v>57</v>
      </c>
      <c r="B23" s="38">
        <v>80</v>
      </c>
      <c r="C23" s="40" t="s">
        <v>25</v>
      </c>
      <c r="D23" s="40">
        <v>2.79</v>
      </c>
      <c r="E23" s="40">
        <f t="shared" si="3"/>
        <v>223.2</v>
      </c>
      <c r="F23" s="40" t="s">
        <v>17</v>
      </c>
      <c r="G23" s="40" t="s">
        <v>17</v>
      </c>
      <c r="H23" s="40">
        <v>22</v>
      </c>
      <c r="I23" s="43">
        <v>0</v>
      </c>
      <c r="J23" s="43">
        <v>0</v>
      </c>
      <c r="K23" s="43">
        <v>0</v>
      </c>
      <c r="L23" s="40">
        <f t="shared" si="4"/>
        <v>223.2</v>
      </c>
    </row>
    <row r="24" spans="1:12">
      <c r="A24" s="10" t="s">
        <v>58</v>
      </c>
      <c r="B24" s="38">
        <v>1</v>
      </c>
      <c r="C24" s="40" t="s">
        <v>25</v>
      </c>
      <c r="D24" s="40">
        <v>5.0199999999999996</v>
      </c>
      <c r="E24" s="40">
        <f t="shared" si="3"/>
        <v>5.0199999999999996</v>
      </c>
      <c r="F24" s="40" t="s">
        <v>17</v>
      </c>
      <c r="G24" s="40" t="s">
        <v>17</v>
      </c>
      <c r="H24" s="40">
        <v>22</v>
      </c>
      <c r="I24" s="43">
        <v>0</v>
      </c>
      <c r="J24" s="43">
        <v>0</v>
      </c>
      <c r="K24" s="43">
        <v>0</v>
      </c>
      <c r="L24" s="40">
        <f t="shared" si="4"/>
        <v>5.0199999999999996</v>
      </c>
    </row>
    <row r="25" spans="1:12">
      <c r="A25" s="10" t="s">
        <v>59</v>
      </c>
      <c r="B25" s="38">
        <v>1</v>
      </c>
      <c r="C25" s="40" t="s">
        <v>25</v>
      </c>
      <c r="D25" s="40">
        <v>9.9</v>
      </c>
      <c r="E25" s="40">
        <f t="shared" si="3"/>
        <v>9.9</v>
      </c>
      <c r="F25" s="40" t="s">
        <v>17</v>
      </c>
      <c r="G25" s="40" t="s">
        <v>17</v>
      </c>
      <c r="H25" s="40">
        <v>22</v>
      </c>
      <c r="I25" s="43">
        <v>0</v>
      </c>
      <c r="J25" s="43">
        <v>0</v>
      </c>
      <c r="K25" s="43">
        <v>0</v>
      </c>
      <c r="L25" s="40">
        <f t="shared" ref="L25:L33" si="5">E25+I25+K25</f>
        <v>9.9</v>
      </c>
    </row>
    <row r="26" spans="1:12">
      <c r="A26" s="10" t="s">
        <v>60</v>
      </c>
      <c r="B26" s="38">
        <v>16.5</v>
      </c>
      <c r="C26" s="40" t="s">
        <v>27</v>
      </c>
      <c r="D26" s="40">
        <v>7.95</v>
      </c>
      <c r="E26" s="40">
        <f t="shared" si="3"/>
        <v>131.17500000000001</v>
      </c>
      <c r="F26" s="40" t="s">
        <v>17</v>
      </c>
      <c r="G26" s="40" t="s">
        <v>17</v>
      </c>
      <c r="H26" s="40">
        <v>22</v>
      </c>
      <c r="I26" s="43">
        <v>0</v>
      </c>
      <c r="J26" s="43">
        <v>0</v>
      </c>
      <c r="K26" s="43">
        <v>0</v>
      </c>
      <c r="L26" s="40">
        <f t="shared" si="5"/>
        <v>131.17500000000001</v>
      </c>
    </row>
    <row r="27" spans="1:12">
      <c r="A27" s="10" t="s">
        <v>61</v>
      </c>
      <c r="B27" s="38">
        <v>12</v>
      </c>
      <c r="C27" s="40" t="s">
        <v>25</v>
      </c>
      <c r="D27" s="40">
        <v>5.16</v>
      </c>
      <c r="E27" s="40">
        <f t="shared" si="3"/>
        <v>61.92</v>
      </c>
      <c r="F27" s="40" t="s">
        <v>17</v>
      </c>
      <c r="G27" s="40" t="s">
        <v>17</v>
      </c>
      <c r="H27" s="40">
        <v>22</v>
      </c>
      <c r="I27" s="43">
        <v>0</v>
      </c>
      <c r="J27" s="43">
        <v>0</v>
      </c>
      <c r="K27" s="43">
        <v>0</v>
      </c>
      <c r="L27" s="40">
        <f t="shared" si="5"/>
        <v>61.92</v>
      </c>
    </row>
    <row r="28" spans="1:12">
      <c r="A28" s="10" t="s">
        <v>62</v>
      </c>
      <c r="B28" s="38">
        <v>4</v>
      </c>
      <c r="C28" s="40" t="s">
        <v>25</v>
      </c>
      <c r="D28" s="40">
        <v>6</v>
      </c>
      <c r="E28" s="40">
        <f t="shared" si="3"/>
        <v>24</v>
      </c>
      <c r="F28" s="40" t="s">
        <v>17</v>
      </c>
      <c r="G28" s="40" t="s">
        <v>17</v>
      </c>
      <c r="H28" s="40">
        <v>22</v>
      </c>
      <c r="I28" s="43">
        <v>0</v>
      </c>
      <c r="J28" s="43">
        <v>0</v>
      </c>
      <c r="K28" s="43">
        <v>0</v>
      </c>
      <c r="L28" s="40">
        <f t="shared" si="5"/>
        <v>24</v>
      </c>
    </row>
    <row r="29" spans="1:12">
      <c r="A29" s="99" t="s">
        <v>63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2">
      <c r="A30" s="10" t="s">
        <v>64</v>
      </c>
      <c r="B30" s="38">
        <v>24</v>
      </c>
      <c r="C30" s="40" t="s">
        <v>25</v>
      </c>
      <c r="D30" s="40">
        <v>0.57999999999999996</v>
      </c>
      <c r="E30" s="40">
        <f t="shared" si="3"/>
        <v>13.919999999999998</v>
      </c>
      <c r="F30" s="40" t="s">
        <v>17</v>
      </c>
      <c r="G30" s="40" t="s">
        <v>17</v>
      </c>
      <c r="H30" s="40">
        <v>22</v>
      </c>
      <c r="I30" s="43">
        <v>0</v>
      </c>
      <c r="J30" s="40">
        <v>0</v>
      </c>
      <c r="K30" s="43">
        <v>0</v>
      </c>
      <c r="L30" s="40">
        <f t="shared" si="5"/>
        <v>13.919999999999998</v>
      </c>
    </row>
    <row r="31" spans="1:12">
      <c r="A31" s="10" t="s">
        <v>65</v>
      </c>
      <c r="B31" s="38">
        <v>46</v>
      </c>
      <c r="C31" s="40" t="s">
        <v>25</v>
      </c>
      <c r="D31" s="40">
        <v>3.37</v>
      </c>
      <c r="E31" s="40">
        <f t="shared" si="3"/>
        <v>155.02000000000001</v>
      </c>
      <c r="F31" s="40" t="s">
        <v>17</v>
      </c>
      <c r="G31" s="40" t="s">
        <v>17</v>
      </c>
      <c r="H31" s="40">
        <v>22</v>
      </c>
      <c r="I31" s="43">
        <v>0</v>
      </c>
      <c r="J31" s="40">
        <v>0</v>
      </c>
      <c r="K31" s="43">
        <v>0</v>
      </c>
      <c r="L31" s="40">
        <f t="shared" si="5"/>
        <v>155.02000000000001</v>
      </c>
    </row>
    <row r="32" spans="1:12">
      <c r="A32" s="10" t="s">
        <v>59</v>
      </c>
      <c r="B32" s="38">
        <v>32</v>
      </c>
      <c r="C32" s="40" t="s">
        <v>25</v>
      </c>
      <c r="D32" s="40">
        <v>9.9</v>
      </c>
      <c r="E32" s="40">
        <f t="shared" si="3"/>
        <v>316.8</v>
      </c>
      <c r="F32" s="40" t="s">
        <v>17</v>
      </c>
      <c r="G32" s="40" t="s">
        <v>17</v>
      </c>
      <c r="H32" s="40">
        <v>22</v>
      </c>
      <c r="I32" s="43">
        <v>0</v>
      </c>
      <c r="J32" s="40">
        <v>0</v>
      </c>
      <c r="K32" s="43">
        <v>0</v>
      </c>
      <c r="L32" s="40">
        <f t="shared" si="5"/>
        <v>316.8</v>
      </c>
    </row>
    <row r="33" spans="1:12" ht="15.75" thickBot="1">
      <c r="A33" s="10" t="s">
        <v>66</v>
      </c>
      <c r="B33" s="38">
        <v>78</v>
      </c>
      <c r="C33" s="40" t="s">
        <v>25</v>
      </c>
      <c r="D33" s="40">
        <v>0.12</v>
      </c>
      <c r="E33" s="40">
        <f t="shared" si="3"/>
        <v>9.36</v>
      </c>
      <c r="F33" s="40" t="s">
        <v>17</v>
      </c>
      <c r="G33" s="40" t="s">
        <v>17</v>
      </c>
      <c r="H33" s="40">
        <v>22</v>
      </c>
      <c r="I33" s="43">
        <v>0</v>
      </c>
      <c r="J33" s="40">
        <v>0</v>
      </c>
      <c r="K33" s="43">
        <v>0</v>
      </c>
      <c r="L33" s="40">
        <f t="shared" si="5"/>
        <v>9.36</v>
      </c>
    </row>
    <row r="34" spans="1:12" ht="15.75" thickTop="1">
      <c r="A34" s="9"/>
      <c r="B34" s="93" t="s">
        <v>1</v>
      </c>
      <c r="C34" s="93"/>
      <c r="D34" s="93"/>
      <c r="E34" s="48">
        <f>SUM(E18:E28,E30:E33)</f>
        <v>1051.4649999999999</v>
      </c>
      <c r="F34" s="93" t="s">
        <v>7</v>
      </c>
      <c r="G34" s="93"/>
      <c r="H34" s="93"/>
      <c r="I34" s="48">
        <f>SUM(I30:I33)+SUM(I18:I28)</f>
        <v>0</v>
      </c>
      <c r="J34" s="96" t="s">
        <v>8</v>
      </c>
      <c r="K34" s="96"/>
      <c r="L34" s="48">
        <f>SUM(K30:K33)+SUM(K18:K28)</f>
        <v>0</v>
      </c>
    </row>
    <row r="35" spans="1:12">
      <c r="I35" s="87" t="s">
        <v>30</v>
      </c>
      <c r="J35" s="87"/>
      <c r="K35" s="87">
        <f>E34+I34+L34</f>
        <v>1051.4649999999999</v>
      </c>
      <c r="L35" s="87"/>
    </row>
    <row r="37" spans="1:12">
      <c r="A37" s="89" t="s">
        <v>67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1"/>
    </row>
    <row r="38" spans="1:12">
      <c r="A38" s="5" t="s">
        <v>68</v>
      </c>
      <c r="B38" s="38">
        <v>12</v>
      </c>
      <c r="C38" s="40" t="s">
        <v>25</v>
      </c>
      <c r="D38" s="40">
        <v>57</v>
      </c>
      <c r="E38" s="40">
        <f>B38*D38</f>
        <v>684</v>
      </c>
      <c r="F38" s="40" t="s">
        <v>17</v>
      </c>
      <c r="G38" s="40" t="s">
        <v>17</v>
      </c>
      <c r="H38" s="40">
        <v>22</v>
      </c>
      <c r="I38" s="43">
        <v>0</v>
      </c>
      <c r="J38" s="40">
        <v>0</v>
      </c>
      <c r="K38" s="43">
        <v>0</v>
      </c>
      <c r="L38" s="40">
        <f>E38+I38+K38</f>
        <v>684</v>
      </c>
    </row>
    <row r="39" spans="1:12" ht="15.75" thickBot="1">
      <c r="A39" s="5" t="s">
        <v>187</v>
      </c>
      <c r="B39" s="38">
        <v>2</v>
      </c>
      <c r="C39" s="40" t="s">
        <v>25</v>
      </c>
      <c r="D39" s="40">
        <v>62</v>
      </c>
      <c r="E39" s="40">
        <f>B39*D39</f>
        <v>124</v>
      </c>
      <c r="F39" s="40" t="s">
        <v>17</v>
      </c>
      <c r="G39" s="40" t="s">
        <v>17</v>
      </c>
      <c r="H39" s="40">
        <v>22</v>
      </c>
      <c r="I39" s="43">
        <v>0</v>
      </c>
      <c r="J39" s="40">
        <v>0</v>
      </c>
      <c r="K39" s="43">
        <v>0</v>
      </c>
      <c r="L39" s="40">
        <f>E39+I39+K39</f>
        <v>124</v>
      </c>
    </row>
    <row r="40" spans="1:12" ht="15.75" thickTop="1">
      <c r="A40" s="18"/>
      <c r="B40" s="93" t="s">
        <v>1</v>
      </c>
      <c r="C40" s="93"/>
      <c r="D40" s="93"/>
      <c r="E40" s="48">
        <f>SUM(E38:E39)</f>
        <v>808</v>
      </c>
      <c r="F40" s="93" t="s">
        <v>7</v>
      </c>
      <c r="G40" s="93"/>
      <c r="H40" s="93"/>
      <c r="I40" s="48">
        <f>SUM(I38:I39)</f>
        <v>0</v>
      </c>
      <c r="J40" s="96" t="s">
        <v>8</v>
      </c>
      <c r="K40" s="96"/>
      <c r="L40" s="48">
        <f>SUM(K38:K39)</f>
        <v>0</v>
      </c>
    </row>
    <row r="41" spans="1:12">
      <c r="A41" s="15"/>
      <c r="B41" s="51"/>
      <c r="C41" s="52"/>
      <c r="D41" s="52"/>
      <c r="E41" s="52"/>
      <c r="F41" s="51"/>
      <c r="G41" s="51"/>
      <c r="H41" s="52"/>
      <c r="I41" s="92" t="s">
        <v>30</v>
      </c>
      <c r="J41" s="92"/>
      <c r="K41" s="92">
        <f>E40+I40+L40</f>
        <v>808</v>
      </c>
      <c r="L41" s="92"/>
    </row>
    <row r="42" spans="1:12">
      <c r="A42" s="15"/>
      <c r="B42" s="51"/>
      <c r="C42" s="52"/>
      <c r="D42" s="52"/>
      <c r="E42" s="52"/>
      <c r="F42" s="51"/>
      <c r="G42" s="51"/>
      <c r="H42" s="52"/>
      <c r="I42" s="52"/>
      <c r="J42" s="52"/>
      <c r="K42" s="52"/>
      <c r="L42" s="52"/>
    </row>
    <row r="43" spans="1:12">
      <c r="A43" s="89" t="s">
        <v>69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1"/>
    </row>
    <row r="44" spans="1:12">
      <c r="A44" s="5" t="s">
        <v>70</v>
      </c>
      <c r="B44" s="38">
        <v>116</v>
      </c>
      <c r="C44" s="40" t="s">
        <v>27</v>
      </c>
      <c r="D44" s="40">
        <v>0</v>
      </c>
      <c r="E44" s="40">
        <f>B44*D44</f>
        <v>0</v>
      </c>
      <c r="F44" s="42">
        <v>0.1</v>
      </c>
      <c r="G44" s="42">
        <v>11.6</v>
      </c>
      <c r="H44" s="40">
        <v>26</v>
      </c>
      <c r="I44" s="43">
        <f t="shared" ref="I44:I45" si="6">G44*H44</f>
        <v>301.59999999999997</v>
      </c>
      <c r="J44" s="40">
        <v>2.5</v>
      </c>
      <c r="K44" s="43">
        <f t="shared" ref="K44:K45" si="7">G44*J44</f>
        <v>29</v>
      </c>
      <c r="L44" s="40">
        <f>E44+I44+K44</f>
        <v>330.59999999999997</v>
      </c>
    </row>
    <row r="45" spans="1:12" ht="15.75" thickBot="1">
      <c r="A45" s="5" t="s">
        <v>71</v>
      </c>
      <c r="B45" s="38">
        <v>1</v>
      </c>
      <c r="C45" s="40" t="s">
        <v>25</v>
      </c>
      <c r="D45" s="40">
        <v>0</v>
      </c>
      <c r="E45" s="40">
        <f>B45*D45</f>
        <v>0</v>
      </c>
      <c r="F45" s="42">
        <v>0.5</v>
      </c>
      <c r="G45" s="42">
        <v>0.5</v>
      </c>
      <c r="H45" s="40">
        <v>26</v>
      </c>
      <c r="I45" s="43">
        <f t="shared" si="6"/>
        <v>13</v>
      </c>
      <c r="J45" s="40">
        <v>1.28</v>
      </c>
      <c r="K45" s="43">
        <f t="shared" si="7"/>
        <v>0.64</v>
      </c>
      <c r="L45" s="40">
        <f>E45+I45+K45</f>
        <v>13.64</v>
      </c>
    </row>
    <row r="46" spans="1:12" ht="15.75" thickTop="1">
      <c r="A46" s="18"/>
      <c r="B46" s="93" t="s">
        <v>1</v>
      </c>
      <c r="C46" s="93"/>
      <c r="D46" s="93"/>
      <c r="E46" s="48">
        <f>SUM(E44:E45)</f>
        <v>0</v>
      </c>
      <c r="F46" s="93" t="s">
        <v>7</v>
      </c>
      <c r="G46" s="93"/>
      <c r="H46" s="93"/>
      <c r="I46" s="48">
        <f>SUM(I44:I45)</f>
        <v>314.59999999999997</v>
      </c>
      <c r="J46" s="96" t="s">
        <v>8</v>
      </c>
      <c r="K46" s="96"/>
      <c r="L46" s="48">
        <f>SUM(K44:K45)</f>
        <v>29.64</v>
      </c>
    </row>
    <row r="47" spans="1:12">
      <c r="A47" s="15"/>
      <c r="B47" s="51"/>
      <c r="C47" s="52"/>
      <c r="D47" s="52"/>
      <c r="E47" s="52"/>
      <c r="F47" s="51"/>
      <c r="G47" s="51"/>
      <c r="H47" s="52"/>
      <c r="I47" s="92" t="s">
        <v>30</v>
      </c>
      <c r="J47" s="92"/>
      <c r="K47" s="92">
        <f>E46+I46+L46</f>
        <v>344.23999999999995</v>
      </c>
      <c r="L47" s="92"/>
    </row>
    <row r="49" spans="1:12">
      <c r="A49" s="89" t="s">
        <v>72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1"/>
    </row>
    <row r="50" spans="1:12">
      <c r="A50" s="21" t="s">
        <v>73</v>
      </c>
      <c r="B50" s="41">
        <v>6</v>
      </c>
      <c r="C50" s="41" t="s">
        <v>25</v>
      </c>
      <c r="D50" s="40">
        <v>6.7</v>
      </c>
      <c r="E50" s="53">
        <f t="shared" ref="E50:E52" si="8">B50*D50</f>
        <v>40.200000000000003</v>
      </c>
      <c r="F50" s="54">
        <v>0.3</v>
      </c>
      <c r="G50" s="54">
        <v>1.8</v>
      </c>
      <c r="H50" s="53">
        <v>26</v>
      </c>
      <c r="I50" s="43">
        <f t="shared" ref="I50:I52" si="9">G50*H50</f>
        <v>46.800000000000004</v>
      </c>
      <c r="J50" s="53">
        <v>1.28</v>
      </c>
      <c r="K50" s="43">
        <f t="shared" ref="K50:K52" si="10">G50*J50</f>
        <v>2.3040000000000003</v>
      </c>
      <c r="L50" s="53">
        <f t="shared" ref="L50:L52" si="11">E50+I50+K50</f>
        <v>89.304000000000002</v>
      </c>
    </row>
    <row r="51" spans="1:12">
      <c r="A51" s="21" t="s">
        <v>74</v>
      </c>
      <c r="B51" s="41">
        <v>4</v>
      </c>
      <c r="C51" s="41" t="s">
        <v>25</v>
      </c>
      <c r="D51" s="40">
        <v>11.95</v>
      </c>
      <c r="E51" s="53">
        <f t="shared" si="8"/>
        <v>47.8</v>
      </c>
      <c r="F51" s="54">
        <v>0.48</v>
      </c>
      <c r="G51" s="54">
        <v>1.92</v>
      </c>
      <c r="H51" s="53">
        <v>26</v>
      </c>
      <c r="I51" s="43">
        <f t="shared" si="9"/>
        <v>49.92</v>
      </c>
      <c r="J51" s="53">
        <v>1.28</v>
      </c>
      <c r="K51" s="43">
        <f t="shared" si="10"/>
        <v>2.4575999999999998</v>
      </c>
      <c r="L51" s="53">
        <f t="shared" si="11"/>
        <v>100.1776</v>
      </c>
    </row>
    <row r="52" spans="1:12" ht="15.75" thickBot="1">
      <c r="A52" s="21" t="s">
        <v>75</v>
      </c>
      <c r="B52" s="41">
        <v>3</v>
      </c>
      <c r="C52" s="41" t="s">
        <v>25</v>
      </c>
      <c r="D52" s="40">
        <v>6</v>
      </c>
      <c r="E52" s="53">
        <f t="shared" si="8"/>
        <v>18</v>
      </c>
      <c r="F52" s="54">
        <v>0.21</v>
      </c>
      <c r="G52" s="54">
        <v>0.63</v>
      </c>
      <c r="H52" s="53">
        <v>26</v>
      </c>
      <c r="I52" s="43">
        <f t="shared" si="9"/>
        <v>16.38</v>
      </c>
      <c r="J52" s="53">
        <v>1.28</v>
      </c>
      <c r="K52" s="43">
        <f t="shared" si="10"/>
        <v>0.80640000000000001</v>
      </c>
      <c r="L52" s="53">
        <f t="shared" si="11"/>
        <v>35.186399999999992</v>
      </c>
    </row>
    <row r="53" spans="1:12" ht="15.75" thickTop="1">
      <c r="A53" s="27"/>
      <c r="B53" s="93" t="s">
        <v>1</v>
      </c>
      <c r="C53" s="93"/>
      <c r="D53" s="93"/>
      <c r="E53" s="48">
        <f>SUM(E50:E52)</f>
        <v>106</v>
      </c>
      <c r="F53" s="93" t="s">
        <v>7</v>
      </c>
      <c r="G53" s="93"/>
      <c r="H53" s="93"/>
      <c r="I53" s="48">
        <f>SUM(I50:I52)</f>
        <v>113.1</v>
      </c>
      <c r="J53" s="96" t="s">
        <v>8</v>
      </c>
      <c r="K53" s="96"/>
      <c r="L53" s="48">
        <f>SUM(L50:L52)</f>
        <v>224.66800000000001</v>
      </c>
    </row>
    <row r="54" spans="1:12">
      <c r="A54" s="15"/>
      <c r="B54" s="51"/>
      <c r="C54" s="52"/>
      <c r="D54" s="52"/>
      <c r="E54" s="52"/>
      <c r="F54" s="51"/>
      <c r="G54" s="51"/>
      <c r="H54" s="52"/>
      <c r="I54" s="92" t="s">
        <v>30</v>
      </c>
      <c r="J54" s="92"/>
      <c r="K54" s="92">
        <f>E53+I53+L53</f>
        <v>443.76800000000003</v>
      </c>
      <c r="L54" s="92"/>
    </row>
    <row r="55" spans="1:12">
      <c r="I55" s="98" t="s">
        <v>9</v>
      </c>
      <c r="J55" s="98"/>
      <c r="K55" s="98">
        <f>K54+K47+K41+K35+K14</f>
        <v>3984.6761999999999</v>
      </c>
      <c r="L55" s="98"/>
    </row>
  </sheetData>
  <mergeCells count="39">
    <mergeCell ref="I55:J55"/>
    <mergeCell ref="K55:L55"/>
    <mergeCell ref="I54:J54"/>
    <mergeCell ref="K54:L54"/>
    <mergeCell ref="B46:D46"/>
    <mergeCell ref="F46:H46"/>
    <mergeCell ref="J46:K46"/>
    <mergeCell ref="A43:L43"/>
    <mergeCell ref="B53:D53"/>
    <mergeCell ref="F53:H53"/>
    <mergeCell ref="J53:K53"/>
    <mergeCell ref="B13:D13"/>
    <mergeCell ref="F13:H13"/>
    <mergeCell ref="J13:K13"/>
    <mergeCell ref="B40:D40"/>
    <mergeCell ref="F40:H40"/>
    <mergeCell ref="J40:K40"/>
    <mergeCell ref="I47:J47"/>
    <mergeCell ref="K47:L47"/>
    <mergeCell ref="A49:L49"/>
    <mergeCell ref="I14:J14"/>
    <mergeCell ref="K14:L14"/>
    <mergeCell ref="A16:L16"/>
    <mergeCell ref="I35:J35"/>
    <mergeCell ref="K35:L35"/>
    <mergeCell ref="A37:L37"/>
    <mergeCell ref="B34:D34"/>
    <mergeCell ref="F34:H34"/>
    <mergeCell ref="J34:K34"/>
    <mergeCell ref="I41:J41"/>
    <mergeCell ref="K41:L41"/>
    <mergeCell ref="A29:L29"/>
    <mergeCell ref="A17:L17"/>
    <mergeCell ref="A3:L3"/>
    <mergeCell ref="A1:A2"/>
    <mergeCell ref="B1:E1"/>
    <mergeCell ref="F1:I1"/>
    <mergeCell ref="J1:K1"/>
    <mergeCell ref="L1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6" workbookViewId="0">
      <selection activeCell="J36" sqref="J36"/>
    </sheetView>
  </sheetViews>
  <sheetFormatPr defaultRowHeight="15"/>
  <cols>
    <col min="1" max="1" width="25" bestFit="1" customWidth="1"/>
    <col min="2" max="2" width="8.7109375" style="49" bestFit="1" customWidth="1"/>
    <col min="3" max="3" width="6.28515625" style="50" bestFit="1" customWidth="1"/>
    <col min="4" max="4" width="8" style="50" bestFit="1" customWidth="1"/>
    <col min="5" max="5" width="9" style="50" bestFit="1" customWidth="1"/>
    <col min="6" max="6" width="8.85546875" style="49" bestFit="1" customWidth="1"/>
    <col min="7" max="7" width="6" style="49" bestFit="1" customWidth="1"/>
    <col min="8" max="8" width="8" style="50" bestFit="1" customWidth="1"/>
    <col min="9" max="9" width="9" style="50" bestFit="1" customWidth="1"/>
    <col min="10" max="10" width="7.5703125" style="50" bestFit="1" customWidth="1"/>
    <col min="11" max="11" width="8" style="50" bestFit="1" customWidth="1"/>
    <col min="12" max="12" width="9" style="50" bestFit="1" customWidth="1"/>
  </cols>
  <sheetData>
    <row r="1" spans="1:12">
      <c r="A1" s="82" t="s">
        <v>0</v>
      </c>
      <c r="B1" s="88" t="s">
        <v>1</v>
      </c>
      <c r="C1" s="88"/>
      <c r="D1" s="88"/>
      <c r="E1" s="88"/>
      <c r="F1" s="88" t="s">
        <v>7</v>
      </c>
      <c r="G1" s="88"/>
      <c r="H1" s="88"/>
      <c r="I1" s="88"/>
      <c r="J1" s="102" t="s">
        <v>8</v>
      </c>
      <c r="K1" s="103"/>
      <c r="L1" s="84" t="s">
        <v>9</v>
      </c>
    </row>
    <row r="2" spans="1:12">
      <c r="A2" s="82"/>
      <c r="B2" s="38" t="s">
        <v>186</v>
      </c>
      <c r="C2" s="40" t="s">
        <v>26</v>
      </c>
      <c r="D2" s="40" t="s">
        <v>2</v>
      </c>
      <c r="E2" s="40" t="s">
        <v>3</v>
      </c>
      <c r="F2" s="38" t="s">
        <v>4</v>
      </c>
      <c r="G2" s="38" t="s">
        <v>5</v>
      </c>
      <c r="H2" s="40" t="s">
        <v>6</v>
      </c>
      <c r="I2" s="40" t="s">
        <v>3</v>
      </c>
      <c r="J2" s="40" t="s">
        <v>6</v>
      </c>
      <c r="K2" s="40" t="s">
        <v>3</v>
      </c>
      <c r="L2" s="84"/>
    </row>
    <row r="3" spans="1:12">
      <c r="A3" s="89" t="s">
        <v>272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>
      <c r="A4" s="5" t="s">
        <v>273</v>
      </c>
      <c r="B4" s="39">
        <v>16</v>
      </c>
      <c r="C4" s="44" t="s">
        <v>25</v>
      </c>
      <c r="D4" s="44">
        <v>13.25</v>
      </c>
      <c r="E4" s="44">
        <f t="shared" ref="E4:E7" si="0">B4*D4</f>
        <v>212</v>
      </c>
      <c r="F4" s="39" t="s">
        <v>17</v>
      </c>
      <c r="G4" s="39" t="s">
        <v>17</v>
      </c>
      <c r="H4" s="44">
        <v>22</v>
      </c>
      <c r="I4" s="47">
        <v>0</v>
      </c>
      <c r="J4" s="44">
        <v>0</v>
      </c>
      <c r="K4" s="47">
        <v>0</v>
      </c>
      <c r="L4" s="44">
        <f>E4+I4+K4</f>
        <v>212</v>
      </c>
    </row>
    <row r="5" spans="1:12">
      <c r="A5" s="5" t="s">
        <v>274</v>
      </c>
      <c r="B5" s="39">
        <v>8</v>
      </c>
      <c r="C5" s="44" t="s">
        <v>25</v>
      </c>
      <c r="D5" s="44">
        <v>3</v>
      </c>
      <c r="E5" s="44">
        <f t="shared" si="0"/>
        <v>24</v>
      </c>
      <c r="F5" s="39" t="s">
        <v>17</v>
      </c>
      <c r="G5" s="39" t="s">
        <v>17</v>
      </c>
      <c r="H5" s="44">
        <v>22</v>
      </c>
      <c r="I5" s="47">
        <v>0</v>
      </c>
      <c r="J5" s="44">
        <v>0</v>
      </c>
      <c r="K5" s="47">
        <v>0</v>
      </c>
      <c r="L5" s="44">
        <f>E5+I5+K5</f>
        <v>24</v>
      </c>
    </row>
    <row r="6" spans="1:12">
      <c r="A6" s="5" t="s">
        <v>275</v>
      </c>
      <c r="B6" s="39">
        <v>628</v>
      </c>
      <c r="C6" s="44" t="s">
        <v>29</v>
      </c>
      <c r="D6" s="44">
        <v>0</v>
      </c>
      <c r="E6" s="44">
        <f t="shared" si="0"/>
        <v>0</v>
      </c>
      <c r="F6" s="45">
        <v>7.0000000000000001E-3</v>
      </c>
      <c r="G6" s="46">
        <v>4.4000000000000004</v>
      </c>
      <c r="H6" s="44">
        <v>22</v>
      </c>
      <c r="I6" s="47">
        <v>97</v>
      </c>
      <c r="J6" s="44">
        <v>0</v>
      </c>
      <c r="K6" s="47">
        <f t="shared" ref="K6:K8" si="1">G6*J6</f>
        <v>0</v>
      </c>
      <c r="L6" s="44">
        <f>E6+I6+K6</f>
        <v>97</v>
      </c>
    </row>
    <row r="7" spans="1:12">
      <c r="A7" s="5" t="s">
        <v>276</v>
      </c>
      <c r="B7" s="39">
        <v>22</v>
      </c>
      <c r="C7" s="44" t="s">
        <v>25</v>
      </c>
      <c r="D7" s="44">
        <v>17.75</v>
      </c>
      <c r="E7" s="44">
        <f t="shared" si="0"/>
        <v>390.5</v>
      </c>
      <c r="F7" s="39" t="s">
        <v>17</v>
      </c>
      <c r="G7" s="39" t="s">
        <v>17</v>
      </c>
      <c r="H7" s="44">
        <v>22</v>
      </c>
      <c r="I7" s="47">
        <v>0</v>
      </c>
      <c r="J7" s="44">
        <v>0</v>
      </c>
      <c r="K7" s="47">
        <v>0</v>
      </c>
      <c r="L7" s="44">
        <f>E7+I7+K7</f>
        <v>390.5</v>
      </c>
    </row>
    <row r="8" spans="1:12" ht="15.75" thickBot="1">
      <c r="A8" s="5" t="s">
        <v>277</v>
      </c>
      <c r="B8" s="39">
        <v>598</v>
      </c>
      <c r="C8" s="44" t="s">
        <v>29</v>
      </c>
      <c r="D8" s="44">
        <v>0</v>
      </c>
      <c r="E8" s="44">
        <f>B8*D8</f>
        <v>0</v>
      </c>
      <c r="F8" s="45">
        <v>6.0000000000000001E-3</v>
      </c>
      <c r="G8" s="39">
        <v>3.59</v>
      </c>
      <c r="H8" s="44">
        <v>22</v>
      </c>
      <c r="I8" s="47">
        <v>79</v>
      </c>
      <c r="J8" s="44">
        <v>0</v>
      </c>
      <c r="K8" s="47">
        <f t="shared" si="1"/>
        <v>0</v>
      </c>
      <c r="L8" s="44">
        <f>E8+I8+K8</f>
        <v>79</v>
      </c>
    </row>
    <row r="9" spans="1:12" ht="15.75" thickTop="1">
      <c r="A9" s="18"/>
      <c r="B9" s="93" t="s">
        <v>1</v>
      </c>
      <c r="C9" s="93"/>
      <c r="D9" s="93"/>
      <c r="E9" s="48">
        <f>SUM(E4:E8)</f>
        <v>626.5</v>
      </c>
      <c r="F9" s="93" t="s">
        <v>7</v>
      </c>
      <c r="G9" s="93"/>
      <c r="H9" s="93"/>
      <c r="I9" s="55">
        <f>SUM(I4:I8)</f>
        <v>176</v>
      </c>
      <c r="J9" s="96" t="s">
        <v>8</v>
      </c>
      <c r="K9" s="96"/>
      <c r="L9" s="48">
        <f>SUM(K4:K8)</f>
        <v>0</v>
      </c>
    </row>
    <row r="10" spans="1:12">
      <c r="A10" s="15"/>
      <c r="B10" s="51"/>
      <c r="C10" s="52"/>
      <c r="D10" s="52"/>
      <c r="E10" s="52"/>
      <c r="F10" s="51"/>
      <c r="G10" s="51"/>
      <c r="H10" s="52"/>
      <c r="I10" s="92" t="s">
        <v>30</v>
      </c>
      <c r="J10" s="92"/>
      <c r="K10" s="92">
        <f>L9+I9+E9</f>
        <v>802.5</v>
      </c>
      <c r="L10" s="92"/>
    </row>
    <row r="12" spans="1:12">
      <c r="A12" s="89" t="s">
        <v>278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1"/>
    </row>
    <row r="13" spans="1:12">
      <c r="A13" s="5" t="s">
        <v>279</v>
      </c>
      <c r="B13" s="39">
        <v>26</v>
      </c>
      <c r="C13" s="44" t="s">
        <v>25</v>
      </c>
      <c r="D13" s="44">
        <v>21.5</v>
      </c>
      <c r="E13" s="44">
        <f t="shared" ref="E13:E23" si="2">B13*D13</f>
        <v>559</v>
      </c>
      <c r="F13" s="39" t="s">
        <v>17</v>
      </c>
      <c r="G13" s="39" t="s">
        <v>17</v>
      </c>
      <c r="H13" s="44">
        <v>22</v>
      </c>
      <c r="I13" s="47">
        <v>0</v>
      </c>
      <c r="J13" s="44">
        <v>1.28</v>
      </c>
      <c r="K13" s="47">
        <v>0</v>
      </c>
      <c r="L13" s="44">
        <f t="shared" ref="L13:L23" si="3">E13+I13+K13</f>
        <v>559</v>
      </c>
    </row>
    <row r="14" spans="1:12">
      <c r="A14" s="5" t="s">
        <v>280</v>
      </c>
      <c r="B14" s="39">
        <v>792</v>
      </c>
      <c r="C14" s="44" t="s">
        <v>29</v>
      </c>
      <c r="D14" s="44">
        <v>0</v>
      </c>
      <c r="E14" s="44">
        <f t="shared" si="2"/>
        <v>0</v>
      </c>
      <c r="F14" s="39">
        <v>0.02</v>
      </c>
      <c r="G14" s="39">
        <v>15.84</v>
      </c>
      <c r="H14" s="44">
        <v>22</v>
      </c>
      <c r="I14" s="47">
        <f t="shared" ref="I14:I23" si="4">G14*H14</f>
        <v>348.48</v>
      </c>
      <c r="J14" s="44">
        <v>1.28</v>
      </c>
      <c r="K14" s="47">
        <f t="shared" ref="K14:K23" si="5">G14*J14</f>
        <v>20.275200000000002</v>
      </c>
      <c r="L14" s="44">
        <f t="shared" si="3"/>
        <v>368.7552</v>
      </c>
    </row>
    <row r="15" spans="1:12">
      <c r="A15" s="5" t="s">
        <v>292</v>
      </c>
      <c r="B15" s="39">
        <v>6</v>
      </c>
      <c r="C15" s="44" t="s">
        <v>25</v>
      </c>
      <c r="D15" s="44">
        <v>21.5</v>
      </c>
      <c r="E15" s="44">
        <f t="shared" si="2"/>
        <v>129</v>
      </c>
      <c r="F15" s="39" t="s">
        <v>17</v>
      </c>
      <c r="G15" s="39" t="s">
        <v>17</v>
      </c>
      <c r="H15" s="44">
        <v>22</v>
      </c>
      <c r="I15" s="47">
        <v>0</v>
      </c>
      <c r="J15" s="44">
        <v>1.28</v>
      </c>
      <c r="K15" s="47">
        <v>0</v>
      </c>
      <c r="L15" s="44">
        <f t="shared" si="3"/>
        <v>129</v>
      </c>
    </row>
    <row r="16" spans="1:12">
      <c r="A16" s="5" t="s">
        <v>293</v>
      </c>
      <c r="B16" s="39">
        <v>164</v>
      </c>
      <c r="C16" s="44" t="s">
        <v>29</v>
      </c>
      <c r="D16" s="44">
        <v>0</v>
      </c>
      <c r="E16" s="44">
        <f t="shared" si="2"/>
        <v>0</v>
      </c>
      <c r="F16" s="39">
        <v>0.06</v>
      </c>
      <c r="G16" s="39">
        <v>9.84</v>
      </c>
      <c r="H16" s="44">
        <v>22</v>
      </c>
      <c r="I16" s="47">
        <f t="shared" si="4"/>
        <v>216.48</v>
      </c>
      <c r="J16" s="44">
        <v>1.28</v>
      </c>
      <c r="K16" s="47">
        <f t="shared" si="5"/>
        <v>12.5952</v>
      </c>
      <c r="L16" s="44">
        <f t="shared" si="3"/>
        <v>229.0752</v>
      </c>
    </row>
    <row r="17" spans="1:12">
      <c r="A17" s="5" t="s">
        <v>281</v>
      </c>
      <c r="B17" s="39">
        <v>58</v>
      </c>
      <c r="C17" s="44" t="s">
        <v>27</v>
      </c>
      <c r="D17" s="44">
        <v>1</v>
      </c>
      <c r="E17" s="44">
        <f t="shared" si="2"/>
        <v>58</v>
      </c>
      <c r="F17" s="39">
        <v>0.06</v>
      </c>
      <c r="G17" s="39">
        <v>3.48</v>
      </c>
      <c r="H17" s="44">
        <v>22</v>
      </c>
      <c r="I17" s="47">
        <f t="shared" si="4"/>
        <v>76.56</v>
      </c>
      <c r="J17" s="44">
        <v>1.28</v>
      </c>
      <c r="K17" s="47">
        <f t="shared" si="5"/>
        <v>4.4543999999999997</v>
      </c>
      <c r="L17" s="44">
        <f t="shared" si="3"/>
        <v>139.01439999999999</v>
      </c>
    </row>
    <row r="18" spans="1:12">
      <c r="A18" s="5" t="s">
        <v>282</v>
      </c>
      <c r="B18" s="39">
        <v>2</v>
      </c>
      <c r="C18" s="44" t="s">
        <v>25</v>
      </c>
      <c r="D18" s="44">
        <v>28</v>
      </c>
      <c r="E18" s="44">
        <f t="shared" si="2"/>
        <v>56</v>
      </c>
      <c r="F18" s="46">
        <v>0.5</v>
      </c>
      <c r="G18" s="46">
        <v>1</v>
      </c>
      <c r="H18" s="44">
        <v>22</v>
      </c>
      <c r="I18" s="47">
        <f t="shared" si="4"/>
        <v>22</v>
      </c>
      <c r="J18" s="44">
        <v>1.28</v>
      </c>
      <c r="K18" s="47">
        <f t="shared" si="5"/>
        <v>1.28</v>
      </c>
      <c r="L18" s="44">
        <f t="shared" si="3"/>
        <v>79.28</v>
      </c>
    </row>
    <row r="19" spans="1:12">
      <c r="A19" s="5" t="s">
        <v>283</v>
      </c>
      <c r="B19" s="39">
        <v>16</v>
      </c>
      <c r="C19" s="44" t="s">
        <v>25</v>
      </c>
      <c r="D19" s="44">
        <v>3.25</v>
      </c>
      <c r="E19" s="44">
        <f t="shared" si="2"/>
        <v>52</v>
      </c>
      <c r="F19" s="39" t="s">
        <v>17</v>
      </c>
      <c r="G19" s="39" t="s">
        <v>17</v>
      </c>
      <c r="H19" s="44">
        <v>22</v>
      </c>
      <c r="I19" s="47">
        <v>0</v>
      </c>
      <c r="J19" s="44">
        <v>1.28</v>
      </c>
      <c r="K19" s="47">
        <v>0</v>
      </c>
      <c r="L19" s="44">
        <f t="shared" si="3"/>
        <v>52</v>
      </c>
    </row>
    <row r="20" spans="1:12">
      <c r="A20" s="5" t="s">
        <v>284</v>
      </c>
      <c r="B20" s="39">
        <v>13</v>
      </c>
      <c r="C20" s="44" t="s">
        <v>25</v>
      </c>
      <c r="D20" s="44">
        <v>4.5</v>
      </c>
      <c r="E20" s="44">
        <f t="shared" si="2"/>
        <v>58.5</v>
      </c>
      <c r="F20" s="39" t="s">
        <v>17</v>
      </c>
      <c r="G20" s="39" t="s">
        <v>17</v>
      </c>
      <c r="H20" s="44">
        <v>22</v>
      </c>
      <c r="I20" s="47">
        <v>0</v>
      </c>
      <c r="J20" s="44">
        <v>1.28</v>
      </c>
      <c r="K20" s="47">
        <v>0</v>
      </c>
      <c r="L20" s="44">
        <f t="shared" si="3"/>
        <v>58.5</v>
      </c>
    </row>
    <row r="21" spans="1:12">
      <c r="A21" s="5" t="s">
        <v>285</v>
      </c>
      <c r="B21" s="39">
        <v>4</v>
      </c>
      <c r="C21" s="44" t="s">
        <v>25</v>
      </c>
      <c r="D21" s="44">
        <v>5.72</v>
      </c>
      <c r="E21" s="44">
        <f t="shared" si="2"/>
        <v>22.88</v>
      </c>
      <c r="F21" s="39" t="s">
        <v>17</v>
      </c>
      <c r="G21" s="39" t="s">
        <v>17</v>
      </c>
      <c r="H21" s="44">
        <v>22</v>
      </c>
      <c r="I21" s="47">
        <v>0</v>
      </c>
      <c r="J21" s="44">
        <v>1.28</v>
      </c>
      <c r="K21" s="47">
        <v>0</v>
      </c>
      <c r="L21" s="44">
        <f t="shared" si="3"/>
        <v>22.88</v>
      </c>
    </row>
    <row r="22" spans="1:12">
      <c r="A22" s="5" t="s">
        <v>286</v>
      </c>
      <c r="B22" s="39">
        <v>75</v>
      </c>
      <c r="C22" s="44" t="s">
        <v>27</v>
      </c>
      <c r="D22" s="44">
        <v>0</v>
      </c>
      <c r="E22" s="44">
        <f t="shared" si="2"/>
        <v>0</v>
      </c>
      <c r="F22" s="46">
        <v>0.1</v>
      </c>
      <c r="G22" s="46">
        <v>7.5</v>
      </c>
      <c r="H22" s="44">
        <v>22</v>
      </c>
      <c r="I22" s="47">
        <f t="shared" si="4"/>
        <v>165</v>
      </c>
      <c r="J22" s="44">
        <v>1.28</v>
      </c>
      <c r="K22" s="47">
        <f t="shared" si="5"/>
        <v>9.6</v>
      </c>
      <c r="L22" s="44">
        <f t="shared" si="3"/>
        <v>174.6</v>
      </c>
    </row>
    <row r="23" spans="1:12" ht="15.75" thickBot="1">
      <c r="A23" s="5" t="s">
        <v>287</v>
      </c>
      <c r="B23" s="39">
        <v>212</v>
      </c>
      <c r="C23" s="44" t="s">
        <v>27</v>
      </c>
      <c r="D23" s="44">
        <v>0</v>
      </c>
      <c r="E23" s="44">
        <f t="shared" si="2"/>
        <v>0</v>
      </c>
      <c r="F23" s="39">
        <v>0.03</v>
      </c>
      <c r="G23" s="39">
        <v>6.36</v>
      </c>
      <c r="H23" s="44">
        <v>22</v>
      </c>
      <c r="I23" s="47">
        <f t="shared" si="4"/>
        <v>139.92000000000002</v>
      </c>
      <c r="J23" s="44">
        <v>1.28</v>
      </c>
      <c r="K23" s="47">
        <f t="shared" si="5"/>
        <v>8.1408000000000005</v>
      </c>
      <c r="L23" s="44">
        <f t="shared" si="3"/>
        <v>148.06080000000003</v>
      </c>
    </row>
    <row r="24" spans="1:12" ht="15.75" thickTop="1">
      <c r="A24" s="18"/>
      <c r="B24" s="93" t="s">
        <v>1</v>
      </c>
      <c r="C24" s="93"/>
      <c r="D24" s="93"/>
      <c r="E24" s="48">
        <f>SUM(E13:E23)</f>
        <v>935.38</v>
      </c>
      <c r="F24" s="93" t="s">
        <v>7</v>
      </c>
      <c r="G24" s="93"/>
      <c r="H24" s="93"/>
      <c r="I24" s="55">
        <f>SUM(I13:I23)</f>
        <v>968.44</v>
      </c>
      <c r="J24" s="96" t="s">
        <v>8</v>
      </c>
      <c r="K24" s="96"/>
      <c r="L24" s="48">
        <f>SUM(K13:K23)</f>
        <v>56.345600000000005</v>
      </c>
    </row>
    <row r="25" spans="1:12">
      <c r="A25" s="15"/>
      <c r="B25" s="51"/>
      <c r="C25" s="52"/>
      <c r="D25" s="52"/>
      <c r="E25" s="52"/>
      <c r="F25" s="51"/>
      <c r="G25" s="51"/>
      <c r="H25" s="52"/>
      <c r="I25" s="92" t="s">
        <v>30</v>
      </c>
      <c r="J25" s="92"/>
      <c r="K25" s="92">
        <f>L24+I24+E24</f>
        <v>1960.1656000000003</v>
      </c>
      <c r="L25" s="92"/>
    </row>
    <row r="26" spans="1:12">
      <c r="A26" s="15"/>
      <c r="B26" s="51"/>
      <c r="C26" s="52"/>
      <c r="D26" s="52"/>
      <c r="E26" s="52"/>
      <c r="F26" s="51"/>
      <c r="G26" s="51"/>
      <c r="H26" s="58"/>
      <c r="I26" s="56"/>
      <c r="J26" s="56"/>
      <c r="K26" s="56"/>
      <c r="L26" s="57"/>
    </row>
    <row r="27" spans="1:12">
      <c r="A27" s="89" t="s">
        <v>288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1"/>
    </row>
    <row r="28" spans="1:12">
      <c r="A28" s="5" t="s">
        <v>289</v>
      </c>
      <c r="B28" s="39">
        <v>12</v>
      </c>
      <c r="C28" s="44" t="s">
        <v>25</v>
      </c>
      <c r="D28" s="44">
        <v>3.75</v>
      </c>
      <c r="E28" s="44">
        <f t="shared" ref="E28:E29" si="6">B28*D28</f>
        <v>45</v>
      </c>
      <c r="F28" s="39">
        <v>0.03</v>
      </c>
      <c r="G28" s="39">
        <v>0.36</v>
      </c>
      <c r="H28" s="44">
        <v>22</v>
      </c>
      <c r="I28" s="47">
        <f t="shared" ref="I28:I30" si="7">G28*H28</f>
        <v>7.92</v>
      </c>
      <c r="J28" s="44">
        <v>4.95</v>
      </c>
      <c r="K28" s="47">
        <f t="shared" ref="K28:K30" si="8">G28*J28</f>
        <v>1.782</v>
      </c>
      <c r="L28" s="44">
        <f t="shared" ref="L28:L29" si="9">E28+I28+K28</f>
        <v>54.701999999999998</v>
      </c>
    </row>
    <row r="29" spans="1:12">
      <c r="A29" s="5" t="s">
        <v>290</v>
      </c>
      <c r="B29" s="39">
        <v>3</v>
      </c>
      <c r="C29" s="44" t="s">
        <v>25</v>
      </c>
      <c r="D29" s="44">
        <v>16</v>
      </c>
      <c r="E29" s="44">
        <f t="shared" si="6"/>
        <v>48</v>
      </c>
      <c r="F29" s="46">
        <v>1.2</v>
      </c>
      <c r="G29" s="46">
        <v>3.6</v>
      </c>
      <c r="H29" s="44">
        <v>22</v>
      </c>
      <c r="I29" s="47">
        <f t="shared" si="7"/>
        <v>79.2</v>
      </c>
      <c r="J29" s="44">
        <v>4.95</v>
      </c>
      <c r="K29" s="47">
        <f t="shared" si="8"/>
        <v>17.82</v>
      </c>
      <c r="L29" s="44">
        <f t="shared" si="9"/>
        <v>145.02000000000001</v>
      </c>
    </row>
    <row r="30" spans="1:12" ht="15.75" thickBot="1">
      <c r="A30" s="5" t="s">
        <v>294</v>
      </c>
      <c r="B30" s="39">
        <v>9</v>
      </c>
      <c r="C30" s="44" t="s">
        <v>291</v>
      </c>
      <c r="D30" s="44">
        <v>32</v>
      </c>
      <c r="E30" s="44">
        <f>B30*D30</f>
        <v>288</v>
      </c>
      <c r="F30" s="46">
        <v>2</v>
      </c>
      <c r="G30" s="46">
        <v>18</v>
      </c>
      <c r="H30" s="44">
        <v>22</v>
      </c>
      <c r="I30" s="47">
        <f t="shared" si="7"/>
        <v>396</v>
      </c>
      <c r="J30" s="44">
        <v>4.95</v>
      </c>
      <c r="K30" s="47">
        <f t="shared" si="8"/>
        <v>89.100000000000009</v>
      </c>
      <c r="L30" s="44">
        <f>E30+I30+K30</f>
        <v>773.1</v>
      </c>
    </row>
    <row r="31" spans="1:12" ht="15.75" thickTop="1">
      <c r="A31" s="18"/>
      <c r="B31" s="93" t="s">
        <v>1</v>
      </c>
      <c r="C31" s="93"/>
      <c r="D31" s="93"/>
      <c r="E31" s="48">
        <f>SUM(E28:E30)</f>
        <v>381</v>
      </c>
      <c r="F31" s="93" t="s">
        <v>7</v>
      </c>
      <c r="G31" s="93"/>
      <c r="H31" s="93"/>
      <c r="I31" s="55">
        <f>SUM(I28:I30)</f>
        <v>483.12</v>
      </c>
      <c r="J31" s="96" t="s">
        <v>8</v>
      </c>
      <c r="K31" s="96"/>
      <c r="L31" s="48">
        <f>SUM(K28:K30)</f>
        <v>108.70200000000001</v>
      </c>
    </row>
    <row r="32" spans="1:12">
      <c r="A32" s="15"/>
      <c r="B32" s="51"/>
      <c r="C32" s="52"/>
      <c r="D32" s="52"/>
      <c r="E32" s="52"/>
      <c r="F32" s="51"/>
      <c r="G32" s="51"/>
      <c r="H32" s="52"/>
      <c r="I32" s="92" t="s">
        <v>30</v>
      </c>
      <c r="J32" s="92"/>
      <c r="K32" s="92">
        <f>L31+I31+E31</f>
        <v>972.822</v>
      </c>
      <c r="L32" s="92"/>
    </row>
    <row r="33" spans="9:12">
      <c r="I33" s="98" t="s">
        <v>9</v>
      </c>
      <c r="J33" s="98"/>
      <c r="K33" s="98">
        <f>K32+K25+K10</f>
        <v>3735.4876000000004</v>
      </c>
      <c r="L33" s="98"/>
    </row>
  </sheetData>
  <mergeCells count="25">
    <mergeCell ref="I33:J33"/>
    <mergeCell ref="K33:L33"/>
    <mergeCell ref="B24:D24"/>
    <mergeCell ref="F24:H24"/>
    <mergeCell ref="J24:K24"/>
    <mergeCell ref="I25:J25"/>
    <mergeCell ref="K25:L25"/>
    <mergeCell ref="A27:L27"/>
    <mergeCell ref="B31:D31"/>
    <mergeCell ref="F31:H31"/>
    <mergeCell ref="J31:K31"/>
    <mergeCell ref="I32:J32"/>
    <mergeCell ref="K32:L32"/>
    <mergeCell ref="A12:L12"/>
    <mergeCell ref="A1:A2"/>
    <mergeCell ref="B1:E1"/>
    <mergeCell ref="F1:I1"/>
    <mergeCell ref="J1:K1"/>
    <mergeCell ref="L1:L2"/>
    <mergeCell ref="A3:L3"/>
    <mergeCell ref="B9:D9"/>
    <mergeCell ref="F9:H9"/>
    <mergeCell ref="J9:K9"/>
    <mergeCell ref="I10:J10"/>
    <mergeCell ref="K10:L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H26" sqref="H26"/>
    </sheetView>
  </sheetViews>
  <sheetFormatPr defaultRowHeight="15"/>
  <cols>
    <col min="1" max="1" width="49.42578125" bestFit="1" customWidth="1"/>
    <col min="2" max="2" width="8.7109375" style="49" bestFit="1" customWidth="1"/>
    <col min="3" max="3" width="6.140625" style="50" bestFit="1" customWidth="1"/>
    <col min="4" max="5" width="9" style="50" bestFit="1" customWidth="1"/>
    <col min="6" max="6" width="8.85546875" style="49" bestFit="1" customWidth="1"/>
    <col min="7" max="7" width="4.5703125" style="49" bestFit="1" customWidth="1"/>
    <col min="8" max="8" width="8" style="50" bestFit="1" customWidth="1"/>
    <col min="9" max="9" width="9" style="50" bestFit="1" customWidth="1"/>
    <col min="10" max="10" width="7.5703125" style="50" bestFit="1" customWidth="1"/>
    <col min="11" max="11" width="7" style="50" bestFit="1" customWidth="1"/>
    <col min="12" max="12" width="9" style="50" bestFit="1" customWidth="1"/>
  </cols>
  <sheetData>
    <row r="1" spans="1:12">
      <c r="A1" s="82" t="s">
        <v>0</v>
      </c>
      <c r="B1" s="88" t="s">
        <v>1</v>
      </c>
      <c r="C1" s="88"/>
      <c r="D1" s="88"/>
      <c r="E1" s="88"/>
      <c r="F1" s="85" t="s">
        <v>7</v>
      </c>
      <c r="G1" s="86"/>
      <c r="H1" s="86"/>
      <c r="I1" s="86"/>
      <c r="J1" s="102" t="s">
        <v>8</v>
      </c>
      <c r="K1" s="103"/>
      <c r="L1" s="84" t="s">
        <v>9</v>
      </c>
    </row>
    <row r="2" spans="1:12">
      <c r="A2" s="82"/>
      <c r="B2" s="38" t="s">
        <v>186</v>
      </c>
      <c r="C2" s="40" t="s">
        <v>26</v>
      </c>
      <c r="D2" s="40" t="s">
        <v>2</v>
      </c>
      <c r="E2" s="40" t="s">
        <v>3</v>
      </c>
      <c r="F2" s="38" t="s">
        <v>4</v>
      </c>
      <c r="G2" s="38" t="s">
        <v>5</v>
      </c>
      <c r="H2" s="40" t="s">
        <v>6</v>
      </c>
      <c r="I2" s="40" t="s">
        <v>3</v>
      </c>
      <c r="J2" s="40" t="s">
        <v>6</v>
      </c>
      <c r="K2" s="40" t="s">
        <v>3</v>
      </c>
      <c r="L2" s="84"/>
    </row>
    <row r="3" spans="1:12">
      <c r="A3" s="89" t="s">
        <v>191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 ht="45.75" thickBot="1">
      <c r="A4" s="28" t="s">
        <v>185</v>
      </c>
      <c r="B4" s="38">
        <v>1</v>
      </c>
      <c r="C4" s="40" t="s">
        <v>25</v>
      </c>
      <c r="D4" s="40">
        <v>135</v>
      </c>
      <c r="E4" s="40">
        <v>135</v>
      </c>
      <c r="F4" s="42">
        <v>2</v>
      </c>
      <c r="G4" s="42">
        <v>2</v>
      </c>
      <c r="H4" s="40">
        <v>26</v>
      </c>
      <c r="I4" s="40">
        <f>G4*H4</f>
        <v>52</v>
      </c>
      <c r="J4" s="40">
        <v>1.28</v>
      </c>
      <c r="K4" s="43">
        <f>G4*J4</f>
        <v>2.56</v>
      </c>
      <c r="L4" s="40">
        <f>E4+I4+K4</f>
        <v>189.56</v>
      </c>
    </row>
    <row r="5" spans="1:12" ht="15.75" thickTop="1">
      <c r="A5" s="18"/>
      <c r="B5" s="93" t="s">
        <v>1</v>
      </c>
      <c r="C5" s="93"/>
      <c r="D5" s="93"/>
      <c r="E5" s="48">
        <f>SUM(E4:E4)</f>
        <v>135</v>
      </c>
      <c r="F5" s="93" t="s">
        <v>7</v>
      </c>
      <c r="G5" s="93"/>
      <c r="H5" s="93"/>
      <c r="I5" s="48">
        <f>SUM(I4:I4)</f>
        <v>52</v>
      </c>
      <c r="J5" s="96" t="s">
        <v>8</v>
      </c>
      <c r="K5" s="96"/>
      <c r="L5" s="48">
        <f>SUM(K4:K4)</f>
        <v>2.56</v>
      </c>
    </row>
    <row r="6" spans="1:12">
      <c r="I6" s="92" t="s">
        <v>30</v>
      </c>
      <c r="J6" s="92"/>
      <c r="K6" s="92">
        <f>E5+I5+L5</f>
        <v>189.56</v>
      </c>
      <c r="L6" s="92"/>
    </row>
    <row r="8" spans="1:12">
      <c r="A8" s="89" t="s">
        <v>190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</row>
    <row r="9" spans="1:12">
      <c r="A9" s="10" t="s">
        <v>192</v>
      </c>
      <c r="B9" s="38">
        <v>1</v>
      </c>
      <c r="C9" s="40" t="s">
        <v>25</v>
      </c>
      <c r="D9" s="40">
        <v>475</v>
      </c>
      <c r="E9" s="40">
        <f t="shared" ref="E9:E12" si="0">B9*D9</f>
        <v>475</v>
      </c>
      <c r="F9" s="42">
        <v>4</v>
      </c>
      <c r="G9" s="42">
        <v>4</v>
      </c>
      <c r="H9" s="40">
        <v>26</v>
      </c>
      <c r="I9" s="43">
        <f t="shared" ref="I9:I11" si="1">G9*H9</f>
        <v>104</v>
      </c>
      <c r="J9" s="40">
        <v>1.28</v>
      </c>
      <c r="K9" s="43">
        <f t="shared" ref="K9:K11" si="2">G9*J9</f>
        <v>5.12</v>
      </c>
      <c r="L9" s="40">
        <f t="shared" ref="L9:L12" si="3">E9+I9+K9</f>
        <v>584.12</v>
      </c>
    </row>
    <row r="10" spans="1:12">
      <c r="A10" s="10" t="s">
        <v>193</v>
      </c>
      <c r="B10" s="38">
        <v>1</v>
      </c>
      <c r="C10" s="40" t="s">
        <v>25</v>
      </c>
      <c r="D10" s="40">
        <v>183</v>
      </c>
      <c r="E10" s="40">
        <f t="shared" si="0"/>
        <v>183</v>
      </c>
      <c r="F10" s="42">
        <v>1</v>
      </c>
      <c r="G10" s="42">
        <v>1</v>
      </c>
      <c r="H10" s="40">
        <v>26</v>
      </c>
      <c r="I10" s="43">
        <f t="shared" si="1"/>
        <v>26</v>
      </c>
      <c r="J10" s="40">
        <v>1.28</v>
      </c>
      <c r="K10" s="43">
        <f t="shared" si="2"/>
        <v>1.28</v>
      </c>
      <c r="L10" s="40">
        <f t="shared" si="3"/>
        <v>210.28</v>
      </c>
    </row>
    <row r="11" spans="1:12">
      <c r="A11" s="10" t="s">
        <v>194</v>
      </c>
      <c r="B11" s="38">
        <v>1</v>
      </c>
      <c r="C11" s="40" t="s">
        <v>25</v>
      </c>
      <c r="D11" s="40">
        <v>30</v>
      </c>
      <c r="E11" s="40">
        <f t="shared" si="0"/>
        <v>30</v>
      </c>
      <c r="F11" s="42">
        <v>1</v>
      </c>
      <c r="G11" s="42">
        <v>1</v>
      </c>
      <c r="H11" s="40">
        <v>26</v>
      </c>
      <c r="I11" s="43">
        <f t="shared" si="1"/>
        <v>26</v>
      </c>
      <c r="J11" s="40">
        <v>1.28</v>
      </c>
      <c r="K11" s="43">
        <f t="shared" si="2"/>
        <v>1.28</v>
      </c>
      <c r="L11" s="40">
        <f t="shared" si="3"/>
        <v>57.28</v>
      </c>
    </row>
    <row r="12" spans="1:12" ht="15.75" thickBot="1">
      <c r="A12" s="10" t="s">
        <v>195</v>
      </c>
      <c r="B12" s="38">
        <v>2</v>
      </c>
      <c r="C12" s="40" t="s">
        <v>25</v>
      </c>
      <c r="D12" s="40">
        <v>0</v>
      </c>
      <c r="E12" s="40">
        <f t="shared" si="0"/>
        <v>0</v>
      </c>
      <c r="F12" s="42" t="s">
        <v>17</v>
      </c>
      <c r="G12" s="42" t="s">
        <v>17</v>
      </c>
      <c r="H12" s="40">
        <v>26</v>
      </c>
      <c r="I12" s="43">
        <v>0</v>
      </c>
      <c r="J12" s="40">
        <v>0</v>
      </c>
      <c r="K12" s="43">
        <v>0</v>
      </c>
      <c r="L12" s="40">
        <f t="shared" si="3"/>
        <v>0</v>
      </c>
    </row>
    <row r="13" spans="1:12" ht="15.75" thickTop="1">
      <c r="A13" s="9"/>
      <c r="B13" s="93" t="s">
        <v>1</v>
      </c>
      <c r="C13" s="93"/>
      <c r="D13" s="93"/>
      <c r="E13" s="48">
        <f>SUM(E9:E12)</f>
        <v>688</v>
      </c>
      <c r="F13" s="93" t="s">
        <v>7</v>
      </c>
      <c r="G13" s="93"/>
      <c r="H13" s="93"/>
      <c r="I13" s="48">
        <f>SUM(I9:I12)</f>
        <v>156</v>
      </c>
      <c r="J13" s="96" t="s">
        <v>8</v>
      </c>
      <c r="K13" s="96"/>
      <c r="L13" s="48">
        <f>SUM(K9:K12)</f>
        <v>7.6800000000000006</v>
      </c>
    </row>
    <row r="14" spans="1:12">
      <c r="I14" s="87" t="s">
        <v>30</v>
      </c>
      <c r="J14" s="87"/>
      <c r="K14" s="87">
        <f>E13+I13+L13</f>
        <v>851.68</v>
      </c>
      <c r="L14" s="87"/>
    </row>
    <row r="16" spans="1:12">
      <c r="A16" s="89" t="s">
        <v>196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1"/>
    </row>
    <row r="17" spans="1:12">
      <c r="A17" s="5" t="s">
        <v>197</v>
      </c>
      <c r="B17" s="38">
        <v>1</v>
      </c>
      <c r="C17" s="40" t="s">
        <v>25</v>
      </c>
      <c r="D17" s="40">
        <v>20</v>
      </c>
      <c r="E17" s="40">
        <f>B17*D17</f>
        <v>20</v>
      </c>
      <c r="F17" s="42">
        <v>1</v>
      </c>
      <c r="G17" s="38" t="s">
        <v>17</v>
      </c>
      <c r="H17" s="40">
        <v>26</v>
      </c>
      <c r="I17" s="43">
        <v>0</v>
      </c>
      <c r="J17" s="40">
        <v>0</v>
      </c>
      <c r="K17" s="43">
        <v>0</v>
      </c>
      <c r="L17" s="40">
        <f>E17+I17+K17</f>
        <v>20</v>
      </c>
    </row>
    <row r="18" spans="1:12">
      <c r="A18" s="5" t="s">
        <v>198</v>
      </c>
      <c r="B18" s="38">
        <v>1</v>
      </c>
      <c r="C18" s="40" t="s">
        <v>25</v>
      </c>
      <c r="D18" s="40">
        <v>17</v>
      </c>
      <c r="E18" s="40">
        <f>B18*D18</f>
        <v>17</v>
      </c>
      <c r="F18" s="42">
        <v>1</v>
      </c>
      <c r="G18" s="38" t="s">
        <v>17</v>
      </c>
      <c r="H18" s="40">
        <v>26</v>
      </c>
      <c r="I18" s="43">
        <v>0</v>
      </c>
      <c r="J18" s="40">
        <v>0</v>
      </c>
      <c r="K18" s="43">
        <v>0</v>
      </c>
      <c r="L18" s="40">
        <f>E18+I18+K18</f>
        <v>17</v>
      </c>
    </row>
    <row r="19" spans="1:12" ht="15.75" thickBot="1">
      <c r="A19" s="5" t="s">
        <v>199</v>
      </c>
      <c r="B19" s="38">
        <v>1</v>
      </c>
      <c r="C19" s="40" t="s">
        <v>25</v>
      </c>
      <c r="D19" s="40">
        <v>1</v>
      </c>
      <c r="E19" s="40">
        <f>B19*D19</f>
        <v>1</v>
      </c>
      <c r="F19" s="38">
        <v>0.25</v>
      </c>
      <c r="G19" s="38" t="s">
        <v>17</v>
      </c>
      <c r="H19" s="40">
        <v>26</v>
      </c>
      <c r="I19" s="43">
        <v>0</v>
      </c>
      <c r="J19" s="40">
        <v>0</v>
      </c>
      <c r="K19" s="43">
        <v>0</v>
      </c>
      <c r="L19" s="40">
        <f>E19+I19+K19</f>
        <v>1</v>
      </c>
    </row>
    <row r="20" spans="1:12" ht="15.75" thickTop="1">
      <c r="A20" s="18"/>
      <c r="B20" s="93" t="s">
        <v>1</v>
      </c>
      <c r="C20" s="93"/>
      <c r="D20" s="93"/>
      <c r="E20" s="48">
        <f>SUM(E17:E19)</f>
        <v>38</v>
      </c>
      <c r="F20" s="93" t="s">
        <v>7</v>
      </c>
      <c r="G20" s="93"/>
      <c r="H20" s="93"/>
      <c r="I20" s="48">
        <f>SUM(I17:I19)</f>
        <v>0</v>
      </c>
      <c r="J20" s="96" t="s">
        <v>8</v>
      </c>
      <c r="K20" s="96"/>
      <c r="L20" s="48">
        <f>SUM(K17:K19)</f>
        <v>0</v>
      </c>
    </row>
    <row r="21" spans="1:12">
      <c r="A21" s="15"/>
      <c r="B21" s="51"/>
      <c r="C21" s="52"/>
      <c r="D21" s="52"/>
      <c r="E21" s="52"/>
      <c r="F21" s="51"/>
      <c r="G21" s="51"/>
      <c r="H21" s="52"/>
      <c r="I21" s="92" t="s">
        <v>30</v>
      </c>
      <c r="J21" s="92"/>
      <c r="K21" s="92">
        <f>E20+I20+L20</f>
        <v>38</v>
      </c>
      <c r="L21" s="92"/>
    </row>
    <row r="22" spans="1:12">
      <c r="A22" s="15"/>
      <c r="B22" s="51"/>
      <c r="C22" s="52"/>
      <c r="D22" s="52"/>
      <c r="E22" s="52"/>
      <c r="F22" s="51"/>
      <c r="G22" s="51"/>
      <c r="H22" s="52"/>
      <c r="I22" s="98" t="s">
        <v>9</v>
      </c>
      <c r="J22" s="98"/>
      <c r="K22" s="98">
        <f>K21+K14+K6</f>
        <v>1079.24</v>
      </c>
      <c r="L22" s="98"/>
    </row>
    <row r="23" spans="1:12">
      <c r="C23" s="49"/>
      <c r="D23" s="49"/>
      <c r="E23" s="49"/>
      <c r="H23" s="49"/>
      <c r="I23" s="49"/>
      <c r="J23" s="49"/>
      <c r="K23" s="49"/>
      <c r="L23" s="49"/>
    </row>
    <row r="24" spans="1:12">
      <c r="C24" s="49"/>
      <c r="D24" s="49"/>
      <c r="E24" s="49"/>
      <c r="H24" s="49"/>
      <c r="I24" s="49"/>
      <c r="J24" s="49"/>
      <c r="K24" s="49"/>
      <c r="L24" s="49"/>
    </row>
    <row r="25" spans="1:12">
      <c r="C25" s="49"/>
      <c r="D25" s="49"/>
      <c r="E25" s="49"/>
      <c r="H25" s="49"/>
      <c r="I25" s="49"/>
      <c r="J25" s="49"/>
      <c r="K25" s="49"/>
      <c r="L25" s="49"/>
    </row>
    <row r="26" spans="1:12">
      <c r="C26" s="49"/>
      <c r="D26" s="49"/>
      <c r="E26" s="49"/>
      <c r="H26" s="49"/>
      <c r="I26" s="49"/>
      <c r="J26" s="49"/>
      <c r="K26" s="49"/>
      <c r="L26" s="49"/>
    </row>
    <row r="27" spans="1:12">
      <c r="C27" s="49"/>
      <c r="D27" s="49"/>
      <c r="E27" s="49"/>
      <c r="H27" s="49"/>
      <c r="I27" s="49"/>
      <c r="J27" s="49"/>
      <c r="K27" s="49"/>
      <c r="L27" s="49"/>
    </row>
    <row r="28" spans="1:12">
      <c r="C28" s="49"/>
      <c r="D28" s="49"/>
      <c r="E28" s="49"/>
      <c r="H28" s="49"/>
      <c r="I28" s="49"/>
      <c r="J28" s="49"/>
      <c r="K28" s="49"/>
      <c r="L28" s="49"/>
    </row>
    <row r="29" spans="1:12">
      <c r="C29" s="49"/>
      <c r="D29" s="49"/>
      <c r="E29" s="49"/>
      <c r="H29" s="49"/>
      <c r="I29" s="49"/>
      <c r="J29" s="49"/>
      <c r="K29" s="49"/>
      <c r="L29" s="49"/>
    </row>
    <row r="30" spans="1:12">
      <c r="C30" s="49"/>
      <c r="D30" s="49"/>
      <c r="E30" s="49"/>
      <c r="H30" s="49"/>
      <c r="I30" s="49"/>
      <c r="J30" s="49"/>
      <c r="K30" s="49"/>
      <c r="L30" s="49"/>
    </row>
    <row r="31" spans="1:12">
      <c r="C31" s="49"/>
      <c r="D31" s="49"/>
      <c r="E31" s="49"/>
      <c r="H31" s="49"/>
      <c r="I31" s="49"/>
      <c r="J31" s="49"/>
      <c r="K31" s="49"/>
      <c r="L31" s="49"/>
    </row>
    <row r="32" spans="1:12">
      <c r="C32" s="49"/>
      <c r="D32" s="49"/>
      <c r="E32" s="49"/>
      <c r="H32" s="49"/>
      <c r="I32" s="49"/>
      <c r="J32" s="49"/>
      <c r="K32" s="49"/>
      <c r="L32" s="49"/>
    </row>
    <row r="33" spans="3:12">
      <c r="C33" s="49"/>
      <c r="D33" s="49"/>
      <c r="E33" s="49"/>
      <c r="H33" s="49"/>
      <c r="I33" s="49"/>
      <c r="J33" s="49"/>
      <c r="K33" s="49"/>
      <c r="L33" s="49"/>
    </row>
    <row r="34" spans="3:12">
      <c r="C34" s="49"/>
      <c r="D34" s="49"/>
      <c r="E34" s="49"/>
      <c r="H34" s="49"/>
      <c r="I34" s="49"/>
      <c r="J34" s="49"/>
      <c r="K34" s="49"/>
      <c r="L34" s="49"/>
    </row>
  </sheetData>
  <mergeCells count="25">
    <mergeCell ref="J20:K20"/>
    <mergeCell ref="I21:J21"/>
    <mergeCell ref="K21:L21"/>
    <mergeCell ref="I22:J22"/>
    <mergeCell ref="K22:L22"/>
    <mergeCell ref="B5:D5"/>
    <mergeCell ref="F5:H5"/>
    <mergeCell ref="J5:K5"/>
    <mergeCell ref="I6:J6"/>
    <mergeCell ref="K6:L6"/>
    <mergeCell ref="A8:L8"/>
    <mergeCell ref="B13:D13"/>
    <mergeCell ref="F13:H13"/>
    <mergeCell ref="J13:K13"/>
    <mergeCell ref="I14:J14"/>
    <mergeCell ref="K14:L14"/>
    <mergeCell ref="A16:L16"/>
    <mergeCell ref="B20:D20"/>
    <mergeCell ref="F20:H20"/>
    <mergeCell ref="A3:L3"/>
    <mergeCell ref="A1:A2"/>
    <mergeCell ref="B1:E1"/>
    <mergeCell ref="F1:I1"/>
    <mergeCell ref="J1:K1"/>
    <mergeCell ref="L1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K27" sqref="K27"/>
    </sheetView>
  </sheetViews>
  <sheetFormatPr defaultRowHeight="15"/>
  <cols>
    <col min="1" max="1" width="23.85546875" bestFit="1" customWidth="1"/>
    <col min="2" max="2" width="8.7109375" style="49" bestFit="1" customWidth="1"/>
    <col min="3" max="3" width="6.28515625" style="50" bestFit="1" customWidth="1"/>
    <col min="4" max="4" width="8" style="50" bestFit="1" customWidth="1"/>
    <col min="5" max="5" width="9" style="50" bestFit="1" customWidth="1"/>
    <col min="6" max="6" width="8.85546875" style="49" bestFit="1" customWidth="1"/>
    <col min="7" max="7" width="6" style="49" bestFit="1" customWidth="1"/>
    <col min="8" max="8" width="8" style="50" bestFit="1" customWidth="1"/>
    <col min="9" max="9" width="10.5703125" style="50" bestFit="1" customWidth="1"/>
    <col min="10" max="10" width="7.5703125" style="50" bestFit="1" customWidth="1"/>
    <col min="11" max="11" width="8" style="50" bestFit="1" customWidth="1"/>
    <col min="12" max="12" width="9" style="50" bestFit="1" customWidth="1"/>
  </cols>
  <sheetData>
    <row r="1" spans="1:12">
      <c r="A1" s="82" t="s">
        <v>0</v>
      </c>
      <c r="B1" s="88" t="s">
        <v>1</v>
      </c>
      <c r="C1" s="88"/>
      <c r="D1" s="88"/>
      <c r="E1" s="88"/>
      <c r="F1" s="85" t="s">
        <v>7</v>
      </c>
      <c r="G1" s="86"/>
      <c r="H1" s="86"/>
      <c r="I1" s="86"/>
      <c r="J1" s="102" t="s">
        <v>8</v>
      </c>
      <c r="K1" s="103"/>
      <c r="L1" s="84" t="s">
        <v>9</v>
      </c>
    </row>
    <row r="2" spans="1:12">
      <c r="A2" s="82"/>
      <c r="B2" s="38" t="s">
        <v>186</v>
      </c>
      <c r="C2" s="40" t="s">
        <v>26</v>
      </c>
      <c r="D2" s="40" t="s">
        <v>2</v>
      </c>
      <c r="E2" s="40" t="s">
        <v>3</v>
      </c>
      <c r="F2" s="38" t="s">
        <v>4</v>
      </c>
      <c r="G2" s="38" t="s">
        <v>5</v>
      </c>
      <c r="H2" s="40" t="s">
        <v>6</v>
      </c>
      <c r="I2" s="40" t="s">
        <v>3</v>
      </c>
      <c r="J2" s="40" t="s">
        <v>6</v>
      </c>
      <c r="K2" s="40" t="s">
        <v>3</v>
      </c>
      <c r="L2" s="84"/>
    </row>
    <row r="3" spans="1:12">
      <c r="A3" s="89" t="s">
        <v>295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>
      <c r="A4" s="5" t="s">
        <v>296</v>
      </c>
      <c r="B4" s="38">
        <v>1238</v>
      </c>
      <c r="C4" s="40" t="s">
        <v>29</v>
      </c>
      <c r="D4" s="40">
        <v>0</v>
      </c>
      <c r="E4" s="40">
        <f>B4*D4</f>
        <v>0</v>
      </c>
      <c r="F4" s="38">
        <v>0.02</v>
      </c>
      <c r="G4" s="38">
        <v>24.76</v>
      </c>
      <c r="H4" s="40">
        <v>24</v>
      </c>
      <c r="I4" s="40">
        <f>G4*H4</f>
        <v>594.24</v>
      </c>
      <c r="J4" s="40">
        <v>1.28</v>
      </c>
      <c r="K4" s="43">
        <f>G4*J4</f>
        <v>31.692800000000002</v>
      </c>
      <c r="L4" s="40">
        <f>E4+I4+K4</f>
        <v>625.93280000000004</v>
      </c>
    </row>
    <row r="5" spans="1:12">
      <c r="A5" s="5" t="s">
        <v>297</v>
      </c>
      <c r="B5" s="38">
        <v>1</v>
      </c>
      <c r="C5" s="40" t="s">
        <v>25</v>
      </c>
      <c r="D5" s="40">
        <v>6.5</v>
      </c>
      <c r="E5" s="40">
        <v>7</v>
      </c>
      <c r="F5" s="38" t="s">
        <v>17</v>
      </c>
      <c r="G5" s="38" t="s">
        <v>17</v>
      </c>
      <c r="H5" s="40">
        <v>24</v>
      </c>
      <c r="I5" s="40">
        <v>0</v>
      </c>
      <c r="J5" s="40">
        <v>1.28</v>
      </c>
      <c r="K5" s="43">
        <v>0</v>
      </c>
      <c r="L5" s="40">
        <f t="shared" ref="L5:L10" si="0">E5+I5+K5</f>
        <v>7</v>
      </c>
    </row>
    <row r="6" spans="1:12">
      <c r="A6" s="5" t="s">
        <v>298</v>
      </c>
      <c r="B6" s="38">
        <v>17</v>
      </c>
      <c r="C6" s="40" t="s">
        <v>25</v>
      </c>
      <c r="D6" s="40">
        <v>7.65</v>
      </c>
      <c r="E6" s="40">
        <f t="shared" ref="E6:E10" si="1">B6*D6</f>
        <v>130.05000000000001</v>
      </c>
      <c r="F6" s="38" t="s">
        <v>17</v>
      </c>
      <c r="G6" s="38" t="s">
        <v>17</v>
      </c>
      <c r="H6" s="40">
        <v>24</v>
      </c>
      <c r="I6" s="40">
        <v>0</v>
      </c>
      <c r="J6" s="40">
        <v>1.28</v>
      </c>
      <c r="K6" s="43">
        <v>0</v>
      </c>
      <c r="L6" s="40">
        <f t="shared" si="0"/>
        <v>130.05000000000001</v>
      </c>
    </row>
    <row r="7" spans="1:12">
      <c r="A7" s="5" t="s">
        <v>299</v>
      </c>
      <c r="B7" s="38">
        <v>9</v>
      </c>
      <c r="C7" s="40" t="s">
        <v>25</v>
      </c>
      <c r="D7" s="40">
        <v>11.25</v>
      </c>
      <c r="E7" s="40">
        <f t="shared" si="1"/>
        <v>101.25</v>
      </c>
      <c r="F7" s="38" t="s">
        <v>17</v>
      </c>
      <c r="G7" s="38" t="s">
        <v>17</v>
      </c>
      <c r="H7" s="40">
        <v>24</v>
      </c>
      <c r="I7" s="40">
        <v>0</v>
      </c>
      <c r="J7" s="40">
        <v>1.28</v>
      </c>
      <c r="K7" s="43">
        <v>0</v>
      </c>
      <c r="L7" s="40">
        <f t="shared" si="0"/>
        <v>101.25</v>
      </c>
    </row>
    <row r="8" spans="1:12">
      <c r="A8" s="5" t="s">
        <v>300</v>
      </c>
      <c r="B8" s="38">
        <v>14</v>
      </c>
      <c r="C8" s="40" t="s">
        <v>301</v>
      </c>
      <c r="D8" s="40">
        <v>18</v>
      </c>
      <c r="E8" s="40">
        <f t="shared" si="1"/>
        <v>252</v>
      </c>
      <c r="F8" s="38" t="s">
        <v>17</v>
      </c>
      <c r="G8" s="38" t="s">
        <v>17</v>
      </c>
      <c r="H8" s="40">
        <v>24</v>
      </c>
      <c r="I8" s="40">
        <v>0</v>
      </c>
      <c r="J8" s="40">
        <v>1.28</v>
      </c>
      <c r="K8" s="43">
        <v>0</v>
      </c>
      <c r="L8" s="40">
        <f t="shared" si="0"/>
        <v>252</v>
      </c>
    </row>
    <row r="9" spans="1:12">
      <c r="A9" s="5" t="s">
        <v>302</v>
      </c>
      <c r="B9" s="38">
        <v>5</v>
      </c>
      <c r="C9" s="40" t="s">
        <v>303</v>
      </c>
      <c r="D9" s="40">
        <v>7</v>
      </c>
      <c r="E9" s="40">
        <f t="shared" si="1"/>
        <v>35</v>
      </c>
      <c r="F9" s="38" t="s">
        <v>17</v>
      </c>
      <c r="G9" s="38" t="s">
        <v>17</v>
      </c>
      <c r="H9" s="40">
        <v>24</v>
      </c>
      <c r="I9" s="40">
        <v>0</v>
      </c>
      <c r="J9" s="40">
        <v>1.28</v>
      </c>
      <c r="K9" s="43">
        <v>0</v>
      </c>
      <c r="L9" s="40">
        <f t="shared" si="0"/>
        <v>35</v>
      </c>
    </row>
    <row r="10" spans="1:12" ht="15.75" thickBot="1">
      <c r="A10" s="5" t="s">
        <v>304</v>
      </c>
      <c r="B10" s="38">
        <v>2</v>
      </c>
      <c r="C10" s="40" t="s">
        <v>25</v>
      </c>
      <c r="D10" s="40">
        <v>3</v>
      </c>
      <c r="E10" s="40">
        <f t="shared" si="1"/>
        <v>6</v>
      </c>
      <c r="F10" s="38" t="s">
        <v>17</v>
      </c>
      <c r="G10" s="38" t="s">
        <v>17</v>
      </c>
      <c r="H10" s="40">
        <v>24</v>
      </c>
      <c r="I10" s="40">
        <v>0</v>
      </c>
      <c r="J10" s="40">
        <v>1.28</v>
      </c>
      <c r="K10" s="43">
        <v>0</v>
      </c>
      <c r="L10" s="40">
        <f t="shared" si="0"/>
        <v>6</v>
      </c>
    </row>
    <row r="11" spans="1:12" ht="15.75" thickTop="1">
      <c r="A11" s="18"/>
      <c r="B11" s="93" t="s">
        <v>1</v>
      </c>
      <c r="C11" s="93"/>
      <c r="D11" s="93"/>
      <c r="E11" s="48">
        <f>SUM(E4:E10)</f>
        <v>531.29999999999995</v>
      </c>
      <c r="F11" s="93" t="s">
        <v>7</v>
      </c>
      <c r="G11" s="93"/>
      <c r="H11" s="93"/>
      <c r="I11" s="48">
        <f>SUM(I4:I10)</f>
        <v>594.24</v>
      </c>
      <c r="J11" s="96" t="s">
        <v>8</v>
      </c>
      <c r="K11" s="96"/>
      <c r="L11" s="48">
        <f>SUM(K4:K10)</f>
        <v>31.692800000000002</v>
      </c>
    </row>
    <row r="12" spans="1:12">
      <c r="I12" s="92" t="s">
        <v>30</v>
      </c>
      <c r="J12" s="92"/>
      <c r="K12" s="92">
        <f>E11+I11+L11</f>
        <v>1157.2328</v>
      </c>
      <c r="L12" s="92"/>
    </row>
    <row r="14" spans="1:12">
      <c r="A14" s="89" t="s">
        <v>305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1"/>
    </row>
    <row r="15" spans="1:12">
      <c r="A15" s="10" t="s">
        <v>306</v>
      </c>
      <c r="B15" s="38">
        <v>5</v>
      </c>
      <c r="C15" s="40" t="s">
        <v>307</v>
      </c>
      <c r="D15" s="40">
        <v>8.5</v>
      </c>
      <c r="E15" s="40">
        <f t="shared" ref="E15:E22" si="2">B15*D15</f>
        <v>42.5</v>
      </c>
      <c r="F15" s="42" t="s">
        <v>17</v>
      </c>
      <c r="G15" s="42" t="s">
        <v>17</v>
      </c>
      <c r="H15" s="40">
        <v>24.5</v>
      </c>
      <c r="I15" s="43">
        <v>0</v>
      </c>
      <c r="J15" s="40">
        <v>1.5</v>
      </c>
      <c r="K15" s="43">
        <v>0</v>
      </c>
      <c r="L15" s="40">
        <f t="shared" ref="L15:L22" si="3">E15+I15+K15</f>
        <v>42.5</v>
      </c>
    </row>
    <row r="16" spans="1:12">
      <c r="A16" s="10" t="s">
        <v>308</v>
      </c>
      <c r="B16" s="38">
        <v>7</v>
      </c>
      <c r="C16" s="40" t="s">
        <v>307</v>
      </c>
      <c r="D16" s="40">
        <v>13.5</v>
      </c>
      <c r="E16" s="40">
        <f t="shared" si="2"/>
        <v>94.5</v>
      </c>
      <c r="F16" s="42" t="s">
        <v>17</v>
      </c>
      <c r="G16" s="42" t="s">
        <v>17</v>
      </c>
      <c r="H16" s="40">
        <v>24.5</v>
      </c>
      <c r="I16" s="43">
        <v>0</v>
      </c>
      <c r="J16" s="40">
        <v>1.5</v>
      </c>
      <c r="K16" s="43">
        <v>0</v>
      </c>
      <c r="L16" s="40">
        <f t="shared" si="3"/>
        <v>94.5</v>
      </c>
    </row>
    <row r="17" spans="1:12">
      <c r="A17" s="10" t="s">
        <v>309</v>
      </c>
      <c r="B17" s="38">
        <v>1238</v>
      </c>
      <c r="C17" s="40" t="s">
        <v>29</v>
      </c>
      <c r="D17" s="40">
        <v>0</v>
      </c>
      <c r="E17" s="40">
        <f t="shared" si="2"/>
        <v>0</v>
      </c>
      <c r="F17" s="42">
        <v>0.02</v>
      </c>
      <c r="G17" s="42">
        <v>24.76</v>
      </c>
      <c r="H17" s="40">
        <v>24.5</v>
      </c>
      <c r="I17" s="43">
        <f t="shared" ref="I17:I22" si="4">G17*H17</f>
        <v>606.62</v>
      </c>
      <c r="J17" s="40">
        <v>1.5</v>
      </c>
      <c r="K17" s="43">
        <f t="shared" ref="K17:K22" si="5">G17*J17</f>
        <v>37.14</v>
      </c>
      <c r="L17" s="40">
        <f t="shared" si="3"/>
        <v>643.76</v>
      </c>
    </row>
    <row r="18" spans="1:12">
      <c r="A18" s="10" t="s">
        <v>310</v>
      </c>
      <c r="B18" s="38">
        <v>4</v>
      </c>
      <c r="C18" s="40" t="s">
        <v>307</v>
      </c>
      <c r="D18" s="40">
        <v>15</v>
      </c>
      <c r="E18" s="40">
        <f t="shared" si="2"/>
        <v>60</v>
      </c>
      <c r="F18" s="42" t="s">
        <v>17</v>
      </c>
      <c r="G18" s="42" t="s">
        <v>17</v>
      </c>
      <c r="H18" s="40">
        <v>24.5</v>
      </c>
      <c r="I18" s="43">
        <v>0</v>
      </c>
      <c r="J18" s="40">
        <v>1.5</v>
      </c>
      <c r="K18" s="43">
        <v>0</v>
      </c>
      <c r="L18" s="40">
        <f t="shared" si="3"/>
        <v>60</v>
      </c>
    </row>
    <row r="19" spans="1:12">
      <c r="A19" s="10" t="s">
        <v>311</v>
      </c>
      <c r="B19" s="38">
        <v>6</v>
      </c>
      <c r="C19" s="40" t="s">
        <v>307</v>
      </c>
      <c r="D19" s="40">
        <v>15</v>
      </c>
      <c r="E19" s="40">
        <f>B19*D19</f>
        <v>90</v>
      </c>
      <c r="F19" s="42" t="s">
        <v>17</v>
      </c>
      <c r="G19" s="42" t="s">
        <v>17</v>
      </c>
      <c r="H19" s="40">
        <v>24.5</v>
      </c>
      <c r="I19" s="43">
        <v>0</v>
      </c>
      <c r="J19" s="40">
        <v>1.5</v>
      </c>
      <c r="K19" s="43">
        <v>0</v>
      </c>
      <c r="L19" s="40">
        <f>E19+I19+K19</f>
        <v>90</v>
      </c>
    </row>
    <row r="20" spans="1:12">
      <c r="A20" s="10" t="s">
        <v>312</v>
      </c>
      <c r="B20" s="38">
        <v>956</v>
      </c>
      <c r="C20" s="40" t="s">
        <v>29</v>
      </c>
      <c r="D20" s="40">
        <v>0</v>
      </c>
      <c r="E20" s="40">
        <f>B20*D20</f>
        <v>0</v>
      </c>
      <c r="F20" s="42">
        <v>0.2</v>
      </c>
      <c r="G20" s="42">
        <v>19.12</v>
      </c>
      <c r="H20" s="40">
        <v>24.5</v>
      </c>
      <c r="I20" s="43">
        <f>G20*H20</f>
        <v>468.44</v>
      </c>
      <c r="J20" s="40">
        <v>1.5</v>
      </c>
      <c r="K20" s="43">
        <f>G20*J20</f>
        <v>28.68</v>
      </c>
      <c r="L20" s="40">
        <f>E20+I20+K20</f>
        <v>497.12</v>
      </c>
    </row>
    <row r="21" spans="1:12">
      <c r="A21" s="10" t="s">
        <v>311</v>
      </c>
      <c r="B21" s="59">
        <v>0.25</v>
      </c>
      <c r="C21" s="40" t="s">
        <v>307</v>
      </c>
      <c r="D21" s="40">
        <v>20</v>
      </c>
      <c r="E21" s="40">
        <f>B21*D21</f>
        <v>5</v>
      </c>
      <c r="F21" s="42" t="s">
        <v>17</v>
      </c>
      <c r="G21" s="42" t="s">
        <v>17</v>
      </c>
      <c r="H21" s="40">
        <v>24.5</v>
      </c>
      <c r="I21" s="43">
        <v>0</v>
      </c>
      <c r="J21" s="40">
        <v>1.5</v>
      </c>
      <c r="K21" s="43">
        <v>0</v>
      </c>
      <c r="L21" s="40">
        <f>E21+I21+K21</f>
        <v>5</v>
      </c>
    </row>
    <row r="22" spans="1:12" ht="15.75" thickBot="1">
      <c r="A22" s="10" t="s">
        <v>313</v>
      </c>
      <c r="B22" s="38">
        <v>1</v>
      </c>
      <c r="C22" s="40" t="s">
        <v>25</v>
      </c>
      <c r="D22" s="40">
        <v>0</v>
      </c>
      <c r="E22" s="40">
        <f t="shared" si="2"/>
        <v>0</v>
      </c>
      <c r="F22" s="42">
        <v>2</v>
      </c>
      <c r="G22" s="42">
        <v>2</v>
      </c>
      <c r="H22" s="40">
        <v>24.5</v>
      </c>
      <c r="I22" s="43">
        <f t="shared" si="4"/>
        <v>49</v>
      </c>
      <c r="J22" s="40">
        <v>1.5</v>
      </c>
      <c r="K22" s="43">
        <f t="shared" si="5"/>
        <v>3</v>
      </c>
      <c r="L22" s="40">
        <f t="shared" si="3"/>
        <v>52</v>
      </c>
    </row>
    <row r="23" spans="1:12" ht="15.75" thickTop="1">
      <c r="A23" s="9"/>
      <c r="B23" s="93" t="s">
        <v>1</v>
      </c>
      <c r="C23" s="93"/>
      <c r="D23" s="93"/>
      <c r="E23" s="48">
        <f>SUM(E15:E22)</f>
        <v>292</v>
      </c>
      <c r="F23" s="93" t="s">
        <v>7</v>
      </c>
      <c r="G23" s="93"/>
      <c r="H23" s="93"/>
      <c r="I23" s="48">
        <f>SUM(I15:I22)</f>
        <v>1124.06</v>
      </c>
      <c r="J23" s="96" t="s">
        <v>8</v>
      </c>
      <c r="K23" s="96"/>
      <c r="L23" s="48">
        <f>SUM(K15:K22)</f>
        <v>68.819999999999993</v>
      </c>
    </row>
    <row r="24" spans="1:12">
      <c r="I24" s="87" t="s">
        <v>30</v>
      </c>
      <c r="J24" s="87"/>
      <c r="K24" s="87">
        <f>E23+I23+L23</f>
        <v>1484.8799999999999</v>
      </c>
      <c r="L24" s="87"/>
    </row>
    <row r="25" spans="1:12">
      <c r="I25" s="98" t="s">
        <v>9</v>
      </c>
      <c r="J25" s="98"/>
      <c r="K25" s="98">
        <f>K24+K12</f>
        <v>2642.1127999999999</v>
      </c>
      <c r="L25" s="98"/>
    </row>
  </sheetData>
  <mergeCells count="19">
    <mergeCell ref="I25:J25"/>
    <mergeCell ref="K25:L25"/>
    <mergeCell ref="B11:D11"/>
    <mergeCell ref="F11:H11"/>
    <mergeCell ref="J11:K11"/>
    <mergeCell ref="I12:J12"/>
    <mergeCell ref="K12:L12"/>
    <mergeCell ref="A14:L14"/>
    <mergeCell ref="B23:D23"/>
    <mergeCell ref="F23:H23"/>
    <mergeCell ref="J23:K23"/>
    <mergeCell ref="I24:J24"/>
    <mergeCell ref="K24:L24"/>
    <mergeCell ref="A3:L3"/>
    <mergeCell ref="A1:A2"/>
    <mergeCell ref="B1:E1"/>
    <mergeCell ref="F1:I1"/>
    <mergeCell ref="J1:K1"/>
    <mergeCell ref="L1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workbookViewId="0">
      <selection activeCell="J42" sqref="J42"/>
    </sheetView>
  </sheetViews>
  <sheetFormatPr defaultRowHeight="15"/>
  <cols>
    <col min="1" max="1" width="34.28515625" bestFit="1" customWidth="1"/>
    <col min="2" max="2" width="8.7109375" style="49" bestFit="1" customWidth="1"/>
    <col min="3" max="3" width="6.140625" style="50" bestFit="1" customWidth="1"/>
    <col min="4" max="4" width="8" style="50" bestFit="1" customWidth="1"/>
    <col min="5" max="5" width="9" style="50" bestFit="1" customWidth="1"/>
    <col min="6" max="6" width="8.85546875" style="49" bestFit="1" customWidth="1"/>
    <col min="7" max="7" width="4.5703125" style="49" bestFit="1" customWidth="1"/>
    <col min="8" max="8" width="8" style="50" bestFit="1" customWidth="1"/>
    <col min="9" max="9" width="9" style="50" bestFit="1" customWidth="1"/>
    <col min="10" max="10" width="7.5703125" style="50" bestFit="1" customWidth="1"/>
    <col min="11" max="11" width="8" style="50" bestFit="1" customWidth="1"/>
    <col min="12" max="12" width="9" style="50" bestFit="1" customWidth="1"/>
  </cols>
  <sheetData>
    <row r="1" spans="1:12">
      <c r="A1" s="82" t="s">
        <v>0</v>
      </c>
      <c r="B1" s="88" t="s">
        <v>1</v>
      </c>
      <c r="C1" s="88"/>
      <c r="D1" s="88"/>
      <c r="E1" s="88"/>
      <c r="F1" s="88" t="s">
        <v>7</v>
      </c>
      <c r="G1" s="88"/>
      <c r="H1" s="88"/>
      <c r="I1" s="88"/>
      <c r="J1" s="102" t="s">
        <v>8</v>
      </c>
      <c r="K1" s="103"/>
      <c r="L1" s="84" t="s">
        <v>9</v>
      </c>
    </row>
    <row r="2" spans="1:12">
      <c r="A2" s="82"/>
      <c r="B2" s="38" t="s">
        <v>186</v>
      </c>
      <c r="C2" s="40" t="s">
        <v>26</v>
      </c>
      <c r="D2" s="40" t="s">
        <v>2</v>
      </c>
      <c r="E2" s="40" t="s">
        <v>3</v>
      </c>
      <c r="F2" s="38" t="s">
        <v>4</v>
      </c>
      <c r="G2" s="38" t="s">
        <v>5</v>
      </c>
      <c r="H2" s="40" t="s">
        <v>6</v>
      </c>
      <c r="I2" s="40" t="s">
        <v>3</v>
      </c>
      <c r="J2" s="40" t="s">
        <v>6</v>
      </c>
      <c r="K2" s="40" t="s">
        <v>3</v>
      </c>
      <c r="L2" s="84"/>
    </row>
    <row r="3" spans="1:12">
      <c r="A3" s="89" t="s">
        <v>347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>
      <c r="A4" s="28" t="s">
        <v>348</v>
      </c>
      <c r="B4" s="39">
        <v>1</v>
      </c>
      <c r="C4" s="44" t="s">
        <v>25</v>
      </c>
      <c r="D4" s="44">
        <v>5</v>
      </c>
      <c r="E4" s="44">
        <f t="shared" ref="E4:E36" si="0">B4*D4</f>
        <v>5</v>
      </c>
      <c r="F4" s="46" t="s">
        <v>17</v>
      </c>
      <c r="G4" s="46" t="s">
        <v>17</v>
      </c>
      <c r="H4" s="44">
        <v>29</v>
      </c>
      <c r="I4" s="47">
        <v>0</v>
      </c>
      <c r="J4" s="44">
        <v>1.28</v>
      </c>
      <c r="K4" s="47">
        <v>0</v>
      </c>
      <c r="L4" s="44">
        <f t="shared" ref="L4:L36" si="1">E4+I4+K4</f>
        <v>5</v>
      </c>
    </row>
    <row r="5" spans="1:12">
      <c r="A5" s="28" t="s">
        <v>349</v>
      </c>
      <c r="B5" s="39">
        <v>1</v>
      </c>
      <c r="C5" s="44" t="s">
        <v>25</v>
      </c>
      <c r="D5" s="44">
        <v>2</v>
      </c>
      <c r="E5" s="44">
        <f t="shared" si="0"/>
        <v>2</v>
      </c>
      <c r="F5" s="46" t="s">
        <v>17</v>
      </c>
      <c r="G5" s="46" t="s">
        <v>17</v>
      </c>
      <c r="H5" s="44">
        <v>29</v>
      </c>
      <c r="I5" s="47">
        <v>0</v>
      </c>
      <c r="J5" s="44">
        <v>1.28</v>
      </c>
      <c r="K5" s="47">
        <v>0</v>
      </c>
      <c r="L5" s="44">
        <f t="shared" si="1"/>
        <v>2</v>
      </c>
    </row>
    <row r="6" spans="1:12">
      <c r="A6" s="28" t="s">
        <v>350</v>
      </c>
      <c r="B6" s="39">
        <v>10</v>
      </c>
      <c r="C6" s="44" t="s">
        <v>27</v>
      </c>
      <c r="D6" s="44">
        <v>14</v>
      </c>
      <c r="E6" s="44">
        <f t="shared" si="0"/>
        <v>140</v>
      </c>
      <c r="F6" s="46" t="s">
        <v>17</v>
      </c>
      <c r="G6" s="46" t="s">
        <v>17</v>
      </c>
      <c r="H6" s="44">
        <v>29</v>
      </c>
      <c r="I6" s="47">
        <v>0</v>
      </c>
      <c r="J6" s="44">
        <v>1.28</v>
      </c>
      <c r="K6" s="47">
        <v>0</v>
      </c>
      <c r="L6" s="44">
        <f t="shared" si="1"/>
        <v>140</v>
      </c>
    </row>
    <row r="7" spans="1:12" ht="30">
      <c r="A7" s="28" t="s">
        <v>372</v>
      </c>
      <c r="B7" s="39">
        <v>1</v>
      </c>
      <c r="C7" s="44" t="s">
        <v>25</v>
      </c>
      <c r="D7" s="44">
        <v>2</v>
      </c>
      <c r="E7" s="44">
        <f t="shared" si="0"/>
        <v>2</v>
      </c>
      <c r="F7" s="46" t="s">
        <v>17</v>
      </c>
      <c r="G7" s="46" t="s">
        <v>17</v>
      </c>
      <c r="H7" s="44">
        <v>29</v>
      </c>
      <c r="I7" s="47">
        <v>0</v>
      </c>
      <c r="J7" s="44">
        <v>1.28</v>
      </c>
      <c r="K7" s="47">
        <v>0</v>
      </c>
      <c r="L7" s="44">
        <f t="shared" si="1"/>
        <v>2</v>
      </c>
    </row>
    <row r="8" spans="1:12" ht="30">
      <c r="A8" s="28" t="s">
        <v>373</v>
      </c>
      <c r="B8" s="39">
        <v>1</v>
      </c>
      <c r="C8" s="44" t="s">
        <v>25</v>
      </c>
      <c r="D8" s="44">
        <v>2</v>
      </c>
      <c r="E8" s="44">
        <f t="shared" si="0"/>
        <v>2</v>
      </c>
      <c r="F8" s="46" t="s">
        <v>17</v>
      </c>
      <c r="G8" s="46" t="s">
        <v>17</v>
      </c>
      <c r="H8" s="44">
        <v>29</v>
      </c>
      <c r="I8" s="47">
        <v>0</v>
      </c>
      <c r="J8" s="44">
        <v>1.28</v>
      </c>
      <c r="K8" s="47">
        <v>0</v>
      </c>
      <c r="L8" s="44">
        <f t="shared" si="1"/>
        <v>2</v>
      </c>
    </row>
    <row r="9" spans="1:12">
      <c r="A9" s="28" t="s">
        <v>351</v>
      </c>
      <c r="B9" s="39">
        <v>2</v>
      </c>
      <c r="C9" s="44" t="s">
        <v>25</v>
      </c>
      <c r="D9" s="44">
        <v>2.4</v>
      </c>
      <c r="E9" s="44">
        <f t="shared" si="0"/>
        <v>4.8</v>
      </c>
      <c r="F9" s="46" t="s">
        <v>17</v>
      </c>
      <c r="G9" s="46" t="s">
        <v>17</v>
      </c>
      <c r="H9" s="44">
        <v>29</v>
      </c>
      <c r="I9" s="47">
        <v>0</v>
      </c>
      <c r="J9" s="44">
        <v>1.28</v>
      </c>
      <c r="K9" s="47">
        <v>0</v>
      </c>
      <c r="L9" s="44">
        <f t="shared" si="1"/>
        <v>4.8</v>
      </c>
    </row>
    <row r="10" spans="1:12">
      <c r="A10" s="28" t="s">
        <v>352</v>
      </c>
      <c r="B10" s="39">
        <v>40</v>
      </c>
      <c r="C10" s="44" t="s">
        <v>27</v>
      </c>
      <c r="D10" s="44">
        <v>4</v>
      </c>
      <c r="E10" s="44">
        <f t="shared" si="0"/>
        <v>160</v>
      </c>
      <c r="F10" s="46" t="s">
        <v>17</v>
      </c>
      <c r="G10" s="46" t="s">
        <v>17</v>
      </c>
      <c r="H10" s="44">
        <v>29</v>
      </c>
      <c r="I10" s="47">
        <v>0</v>
      </c>
      <c r="J10" s="44">
        <v>1.28</v>
      </c>
      <c r="K10" s="47">
        <v>0</v>
      </c>
      <c r="L10" s="44">
        <f t="shared" si="1"/>
        <v>160</v>
      </c>
    </row>
    <row r="11" spans="1:12">
      <c r="A11" s="28" t="s">
        <v>382</v>
      </c>
      <c r="B11" s="39">
        <v>40</v>
      </c>
      <c r="C11" s="44" t="s">
        <v>27</v>
      </c>
      <c r="D11" s="44">
        <v>0</v>
      </c>
      <c r="E11" s="44">
        <f t="shared" si="0"/>
        <v>0</v>
      </c>
      <c r="F11" s="46">
        <v>0.14000000000000001</v>
      </c>
      <c r="G11" s="46">
        <v>5.6</v>
      </c>
      <c r="H11" s="44">
        <v>29</v>
      </c>
      <c r="I11" s="47">
        <f t="shared" ref="I11:I37" si="2">G11*H11</f>
        <v>162.39999999999998</v>
      </c>
      <c r="J11" s="44">
        <v>1.28</v>
      </c>
      <c r="K11" s="47">
        <f t="shared" ref="K11:K37" si="3">G11*J11</f>
        <v>7.1679999999999993</v>
      </c>
      <c r="L11" s="44">
        <f t="shared" si="1"/>
        <v>169.56799999999998</v>
      </c>
    </row>
    <row r="12" spans="1:12">
      <c r="A12" s="28" t="s">
        <v>353</v>
      </c>
      <c r="B12" s="39">
        <v>50</v>
      </c>
      <c r="C12" s="44" t="s">
        <v>27</v>
      </c>
      <c r="D12" s="44">
        <v>1.75</v>
      </c>
      <c r="E12" s="44">
        <f t="shared" si="0"/>
        <v>87.5</v>
      </c>
      <c r="F12" s="46">
        <v>0.03</v>
      </c>
      <c r="G12" s="46">
        <v>1.5</v>
      </c>
      <c r="H12" s="44">
        <v>29</v>
      </c>
      <c r="I12" s="47">
        <f t="shared" si="2"/>
        <v>43.5</v>
      </c>
      <c r="J12" s="44">
        <v>1.28</v>
      </c>
      <c r="K12" s="47">
        <f t="shared" si="3"/>
        <v>1.92</v>
      </c>
      <c r="L12" s="44">
        <f t="shared" si="1"/>
        <v>132.91999999999999</v>
      </c>
    </row>
    <row r="13" spans="1:12">
      <c r="A13" s="28" t="s">
        <v>354</v>
      </c>
      <c r="B13" s="39">
        <v>1</v>
      </c>
      <c r="C13" s="44" t="s">
        <v>25</v>
      </c>
      <c r="D13" s="44">
        <v>20</v>
      </c>
      <c r="E13" s="44">
        <f t="shared" si="0"/>
        <v>20</v>
      </c>
      <c r="F13" s="46" t="s">
        <v>17</v>
      </c>
      <c r="G13" s="46" t="s">
        <v>17</v>
      </c>
      <c r="H13" s="44">
        <v>29</v>
      </c>
      <c r="I13" s="47">
        <v>0</v>
      </c>
      <c r="J13" s="44">
        <v>1.28</v>
      </c>
      <c r="K13" s="47">
        <v>0</v>
      </c>
      <c r="L13" s="44">
        <f t="shared" si="1"/>
        <v>20</v>
      </c>
    </row>
    <row r="14" spans="1:12">
      <c r="A14" s="28" t="s">
        <v>374</v>
      </c>
      <c r="B14" s="39">
        <v>1</v>
      </c>
      <c r="C14" s="44" t="s">
        <v>25</v>
      </c>
      <c r="D14" s="44">
        <v>15.6</v>
      </c>
      <c r="E14" s="44">
        <f t="shared" si="0"/>
        <v>15.6</v>
      </c>
      <c r="F14" s="46" t="s">
        <v>17</v>
      </c>
      <c r="G14" s="46" t="s">
        <v>17</v>
      </c>
      <c r="H14" s="44">
        <v>29</v>
      </c>
      <c r="I14" s="47">
        <v>0</v>
      </c>
      <c r="J14" s="44">
        <v>1.28</v>
      </c>
      <c r="K14" s="47">
        <v>0</v>
      </c>
      <c r="L14" s="44">
        <f t="shared" si="1"/>
        <v>15.6</v>
      </c>
    </row>
    <row r="15" spans="1:12">
      <c r="A15" s="28" t="s">
        <v>355</v>
      </c>
      <c r="B15" s="39">
        <v>1</v>
      </c>
      <c r="C15" s="44" t="s">
        <v>25</v>
      </c>
      <c r="D15" s="44">
        <v>8</v>
      </c>
      <c r="E15" s="44">
        <f t="shared" si="0"/>
        <v>8</v>
      </c>
      <c r="F15" s="46" t="s">
        <v>17</v>
      </c>
      <c r="G15" s="46" t="s">
        <v>17</v>
      </c>
      <c r="H15" s="44">
        <v>29</v>
      </c>
      <c r="I15" s="47">
        <v>0</v>
      </c>
      <c r="J15" s="44">
        <v>1.28</v>
      </c>
      <c r="K15" s="47">
        <v>0</v>
      </c>
      <c r="L15" s="44">
        <f t="shared" si="1"/>
        <v>8</v>
      </c>
    </row>
    <row r="16" spans="1:12">
      <c r="A16" s="28" t="s">
        <v>375</v>
      </c>
      <c r="B16" s="39">
        <v>2</v>
      </c>
      <c r="C16" s="44" t="s">
        <v>25</v>
      </c>
      <c r="D16" s="44">
        <v>31</v>
      </c>
      <c r="E16" s="44">
        <f t="shared" si="0"/>
        <v>62</v>
      </c>
      <c r="F16" s="46" t="s">
        <v>17</v>
      </c>
      <c r="G16" s="46" t="s">
        <v>17</v>
      </c>
      <c r="H16" s="44">
        <v>29</v>
      </c>
      <c r="I16" s="47">
        <v>0</v>
      </c>
      <c r="J16" s="44">
        <v>1.28</v>
      </c>
      <c r="K16" s="47">
        <v>0</v>
      </c>
      <c r="L16" s="44">
        <f t="shared" si="1"/>
        <v>62</v>
      </c>
    </row>
    <row r="17" spans="1:12">
      <c r="A17" s="28" t="s">
        <v>356</v>
      </c>
      <c r="B17" s="39">
        <v>1</v>
      </c>
      <c r="C17" s="44" t="s">
        <v>25</v>
      </c>
      <c r="D17" s="44">
        <v>14</v>
      </c>
      <c r="E17" s="44">
        <f t="shared" si="0"/>
        <v>14</v>
      </c>
      <c r="F17" s="46" t="s">
        <v>17</v>
      </c>
      <c r="G17" s="46" t="s">
        <v>17</v>
      </c>
      <c r="H17" s="44">
        <v>29</v>
      </c>
      <c r="I17" s="47">
        <v>0</v>
      </c>
      <c r="J17" s="44">
        <v>1.28</v>
      </c>
      <c r="K17" s="47">
        <v>0</v>
      </c>
      <c r="L17" s="44">
        <f t="shared" si="1"/>
        <v>14</v>
      </c>
    </row>
    <row r="18" spans="1:12">
      <c r="A18" s="28" t="s">
        <v>377</v>
      </c>
      <c r="B18" s="39">
        <v>1</v>
      </c>
      <c r="C18" s="44" t="s">
        <v>25</v>
      </c>
      <c r="D18" s="44">
        <v>0</v>
      </c>
      <c r="E18" s="44">
        <f t="shared" si="0"/>
        <v>0</v>
      </c>
      <c r="F18" s="46">
        <v>8</v>
      </c>
      <c r="G18" s="46">
        <v>8</v>
      </c>
      <c r="H18" s="44">
        <v>29</v>
      </c>
      <c r="I18" s="47">
        <f t="shared" si="2"/>
        <v>232</v>
      </c>
      <c r="J18" s="44">
        <v>1.28</v>
      </c>
      <c r="K18" s="47">
        <f t="shared" si="3"/>
        <v>10.24</v>
      </c>
      <c r="L18" s="44">
        <f t="shared" si="1"/>
        <v>242.24</v>
      </c>
    </row>
    <row r="19" spans="1:12">
      <c r="A19" s="28" t="s">
        <v>357</v>
      </c>
      <c r="B19" s="39">
        <v>3</v>
      </c>
      <c r="C19" s="44" t="s">
        <v>25</v>
      </c>
      <c r="D19" s="44">
        <v>1.25</v>
      </c>
      <c r="E19" s="44">
        <f t="shared" si="0"/>
        <v>3.75</v>
      </c>
      <c r="F19" s="46" t="s">
        <v>17</v>
      </c>
      <c r="G19" s="46" t="s">
        <v>17</v>
      </c>
      <c r="H19" s="44">
        <v>29</v>
      </c>
      <c r="I19" s="47">
        <v>0</v>
      </c>
      <c r="J19" s="44">
        <v>1.28</v>
      </c>
      <c r="K19" s="47">
        <v>0</v>
      </c>
      <c r="L19" s="44">
        <f t="shared" si="1"/>
        <v>3.75</v>
      </c>
    </row>
    <row r="20" spans="1:12">
      <c r="A20" s="28" t="s">
        <v>378</v>
      </c>
      <c r="B20" s="39">
        <v>7</v>
      </c>
      <c r="C20" s="44" t="s">
        <v>25</v>
      </c>
      <c r="D20" s="44">
        <v>0.25</v>
      </c>
      <c r="E20" s="44">
        <f t="shared" si="0"/>
        <v>1.75</v>
      </c>
      <c r="F20" s="46" t="s">
        <v>17</v>
      </c>
      <c r="G20" s="46" t="s">
        <v>17</v>
      </c>
      <c r="H20" s="44">
        <v>29</v>
      </c>
      <c r="I20" s="47">
        <v>0</v>
      </c>
      <c r="J20" s="44">
        <v>1.28</v>
      </c>
      <c r="K20" s="47">
        <v>0</v>
      </c>
      <c r="L20" s="44">
        <f t="shared" si="1"/>
        <v>1.75</v>
      </c>
    </row>
    <row r="21" spans="1:12">
      <c r="A21" s="28" t="s">
        <v>376</v>
      </c>
      <c r="B21" s="39">
        <v>5</v>
      </c>
      <c r="C21" s="44" t="s">
        <v>25</v>
      </c>
      <c r="D21" s="44">
        <v>0.5</v>
      </c>
      <c r="E21" s="44">
        <f t="shared" si="0"/>
        <v>2.5</v>
      </c>
      <c r="F21" s="46" t="s">
        <v>17</v>
      </c>
      <c r="G21" s="46" t="s">
        <v>17</v>
      </c>
      <c r="H21" s="44">
        <v>29</v>
      </c>
      <c r="I21" s="47">
        <v>0</v>
      </c>
      <c r="J21" s="44">
        <v>1.28</v>
      </c>
      <c r="K21" s="47">
        <v>0</v>
      </c>
      <c r="L21" s="44">
        <f t="shared" si="1"/>
        <v>2.5</v>
      </c>
    </row>
    <row r="22" spans="1:12">
      <c r="A22" s="28" t="s">
        <v>358</v>
      </c>
      <c r="B22" s="39">
        <v>4</v>
      </c>
      <c r="C22" s="44" t="s">
        <v>25</v>
      </c>
      <c r="D22" s="44">
        <v>0.6</v>
      </c>
      <c r="E22" s="44">
        <f t="shared" si="0"/>
        <v>2.4</v>
      </c>
      <c r="F22" s="46" t="s">
        <v>17</v>
      </c>
      <c r="G22" s="46" t="s">
        <v>17</v>
      </c>
      <c r="H22" s="44">
        <v>29</v>
      </c>
      <c r="I22" s="47">
        <v>0</v>
      </c>
      <c r="J22" s="44">
        <v>1.28</v>
      </c>
      <c r="K22" s="47">
        <v>0</v>
      </c>
      <c r="L22" s="44">
        <f t="shared" si="1"/>
        <v>2.4</v>
      </c>
    </row>
    <row r="23" spans="1:12">
      <c r="A23" s="28" t="s">
        <v>359</v>
      </c>
      <c r="B23" s="39">
        <v>1</v>
      </c>
      <c r="C23" s="44" t="s">
        <v>25</v>
      </c>
      <c r="D23" s="44">
        <v>4.25</v>
      </c>
      <c r="E23" s="44">
        <f t="shared" si="0"/>
        <v>4.25</v>
      </c>
      <c r="F23" s="46" t="s">
        <v>17</v>
      </c>
      <c r="G23" s="46" t="s">
        <v>17</v>
      </c>
      <c r="H23" s="44">
        <v>29</v>
      </c>
      <c r="I23" s="47">
        <v>0</v>
      </c>
      <c r="J23" s="44">
        <v>1.28</v>
      </c>
      <c r="K23" s="47">
        <v>0</v>
      </c>
      <c r="L23" s="44">
        <f t="shared" si="1"/>
        <v>4.25</v>
      </c>
    </row>
    <row r="24" spans="1:12">
      <c r="A24" s="28" t="s">
        <v>360</v>
      </c>
      <c r="B24" s="39">
        <v>1</v>
      </c>
      <c r="C24" s="44" t="s">
        <v>25</v>
      </c>
      <c r="D24" s="44">
        <v>4</v>
      </c>
      <c r="E24" s="44">
        <f t="shared" si="0"/>
        <v>4</v>
      </c>
      <c r="F24" s="46" t="s">
        <v>17</v>
      </c>
      <c r="G24" s="46" t="s">
        <v>17</v>
      </c>
      <c r="H24" s="44">
        <v>29</v>
      </c>
      <c r="I24" s="47">
        <v>0</v>
      </c>
      <c r="J24" s="44">
        <v>1.28</v>
      </c>
      <c r="K24" s="47">
        <v>0</v>
      </c>
      <c r="L24" s="44">
        <f t="shared" si="1"/>
        <v>4</v>
      </c>
    </row>
    <row r="25" spans="1:12">
      <c r="A25" s="28" t="s">
        <v>361</v>
      </c>
      <c r="B25" s="39">
        <v>1</v>
      </c>
      <c r="C25" s="44" t="s">
        <v>25</v>
      </c>
      <c r="D25" s="44">
        <v>2.5</v>
      </c>
      <c r="E25" s="44">
        <f t="shared" si="0"/>
        <v>2.5</v>
      </c>
      <c r="F25" s="46" t="s">
        <v>17</v>
      </c>
      <c r="G25" s="46" t="s">
        <v>17</v>
      </c>
      <c r="H25" s="44">
        <v>29</v>
      </c>
      <c r="I25" s="47">
        <v>0</v>
      </c>
      <c r="J25" s="44">
        <v>1.28</v>
      </c>
      <c r="K25" s="47">
        <v>0</v>
      </c>
      <c r="L25" s="44">
        <f t="shared" si="1"/>
        <v>2.5</v>
      </c>
    </row>
    <row r="26" spans="1:12">
      <c r="A26" s="28" t="s">
        <v>379</v>
      </c>
      <c r="B26" s="39">
        <v>4</v>
      </c>
      <c r="C26" s="44" t="s">
        <v>25</v>
      </c>
      <c r="D26" s="44">
        <v>0.6</v>
      </c>
      <c r="E26" s="44">
        <f t="shared" si="0"/>
        <v>2.4</v>
      </c>
      <c r="F26" s="46" t="s">
        <v>17</v>
      </c>
      <c r="G26" s="46" t="s">
        <v>17</v>
      </c>
      <c r="H26" s="44">
        <v>29</v>
      </c>
      <c r="I26" s="47">
        <v>0</v>
      </c>
      <c r="J26" s="44">
        <v>1.28</v>
      </c>
      <c r="K26" s="47">
        <v>0</v>
      </c>
      <c r="L26" s="44">
        <f t="shared" si="1"/>
        <v>2.4</v>
      </c>
    </row>
    <row r="27" spans="1:12">
      <c r="A27" s="28" t="s">
        <v>362</v>
      </c>
      <c r="B27" s="39">
        <v>2</v>
      </c>
      <c r="C27" s="44" t="s">
        <v>25</v>
      </c>
      <c r="D27" s="44">
        <v>60</v>
      </c>
      <c r="E27" s="44">
        <f t="shared" si="0"/>
        <v>120</v>
      </c>
      <c r="F27" s="46" t="s">
        <v>17</v>
      </c>
      <c r="G27" s="46" t="s">
        <v>17</v>
      </c>
      <c r="H27" s="44">
        <v>29</v>
      </c>
      <c r="I27" s="47">
        <v>0</v>
      </c>
      <c r="J27" s="44">
        <v>1.28</v>
      </c>
      <c r="K27" s="47">
        <v>0</v>
      </c>
      <c r="L27" s="44">
        <f t="shared" si="1"/>
        <v>120</v>
      </c>
    </row>
    <row r="28" spans="1:12">
      <c r="A28" s="28" t="s">
        <v>363</v>
      </c>
      <c r="B28" s="39">
        <v>8</v>
      </c>
      <c r="C28" s="44" t="s">
        <v>25</v>
      </c>
      <c r="D28" s="44">
        <v>2</v>
      </c>
      <c r="E28" s="44">
        <f t="shared" si="0"/>
        <v>16</v>
      </c>
      <c r="F28" s="46" t="s">
        <v>17</v>
      </c>
      <c r="G28" s="46" t="s">
        <v>17</v>
      </c>
      <c r="H28" s="44">
        <v>29</v>
      </c>
      <c r="I28" s="47">
        <v>0</v>
      </c>
      <c r="J28" s="44">
        <v>1.28</v>
      </c>
      <c r="K28" s="47">
        <v>0</v>
      </c>
      <c r="L28" s="44">
        <f t="shared" si="1"/>
        <v>16</v>
      </c>
    </row>
    <row r="29" spans="1:12">
      <c r="A29" s="28" t="s">
        <v>364</v>
      </c>
      <c r="B29" s="39">
        <v>3</v>
      </c>
      <c r="C29" s="44" t="s">
        <v>25</v>
      </c>
      <c r="D29" s="44">
        <v>18</v>
      </c>
      <c r="E29" s="44">
        <f t="shared" si="0"/>
        <v>54</v>
      </c>
      <c r="F29" s="46" t="s">
        <v>17</v>
      </c>
      <c r="G29" s="46" t="s">
        <v>17</v>
      </c>
      <c r="H29" s="44">
        <v>29</v>
      </c>
      <c r="I29" s="47">
        <v>0</v>
      </c>
      <c r="J29" s="44">
        <v>1.28</v>
      </c>
      <c r="K29" s="47">
        <v>0</v>
      </c>
      <c r="L29" s="44">
        <f t="shared" si="1"/>
        <v>54</v>
      </c>
    </row>
    <row r="30" spans="1:12">
      <c r="A30" s="28" t="s">
        <v>365</v>
      </c>
      <c r="B30" s="39">
        <v>3</v>
      </c>
      <c r="C30" s="44" t="s">
        <v>25</v>
      </c>
      <c r="D30" s="44">
        <v>0.75</v>
      </c>
      <c r="E30" s="44">
        <f t="shared" si="0"/>
        <v>2.25</v>
      </c>
      <c r="F30" s="46" t="s">
        <v>17</v>
      </c>
      <c r="G30" s="46" t="s">
        <v>17</v>
      </c>
      <c r="H30" s="44">
        <v>29</v>
      </c>
      <c r="I30" s="47">
        <v>0</v>
      </c>
      <c r="J30" s="44">
        <v>1.28</v>
      </c>
      <c r="K30" s="47">
        <v>0</v>
      </c>
      <c r="L30" s="44">
        <f t="shared" si="1"/>
        <v>2.25</v>
      </c>
    </row>
    <row r="31" spans="1:12">
      <c r="A31" s="28" t="s">
        <v>366</v>
      </c>
      <c r="B31" s="39">
        <v>1</v>
      </c>
      <c r="C31" s="44" t="s">
        <v>25</v>
      </c>
      <c r="D31" s="44">
        <v>32</v>
      </c>
      <c r="E31" s="44">
        <f t="shared" si="0"/>
        <v>32</v>
      </c>
      <c r="F31" s="46" t="s">
        <v>17</v>
      </c>
      <c r="G31" s="46" t="s">
        <v>17</v>
      </c>
      <c r="H31" s="44">
        <v>29</v>
      </c>
      <c r="I31" s="47">
        <v>0</v>
      </c>
      <c r="J31" s="44">
        <v>1.28</v>
      </c>
      <c r="K31" s="47">
        <v>0</v>
      </c>
      <c r="L31" s="44">
        <f t="shared" si="1"/>
        <v>32</v>
      </c>
    </row>
    <row r="32" spans="1:12">
      <c r="A32" s="28" t="s">
        <v>381</v>
      </c>
      <c r="B32" s="39">
        <v>3</v>
      </c>
      <c r="C32" s="44" t="s">
        <v>25</v>
      </c>
      <c r="D32" s="44">
        <v>0.5</v>
      </c>
      <c r="E32" s="44">
        <f t="shared" si="0"/>
        <v>1.5</v>
      </c>
      <c r="F32" s="46" t="s">
        <v>17</v>
      </c>
      <c r="G32" s="46" t="s">
        <v>17</v>
      </c>
      <c r="H32" s="44">
        <v>29</v>
      </c>
      <c r="I32" s="47">
        <v>0</v>
      </c>
      <c r="J32" s="44">
        <v>1.28</v>
      </c>
      <c r="K32" s="47">
        <v>0</v>
      </c>
      <c r="L32" s="44">
        <f t="shared" si="1"/>
        <v>1.5</v>
      </c>
    </row>
    <row r="33" spans="1:12">
      <c r="A33" s="28" t="s">
        <v>367</v>
      </c>
      <c r="B33" s="39">
        <v>1</v>
      </c>
      <c r="C33" s="44" t="s">
        <v>303</v>
      </c>
      <c r="D33" s="44">
        <v>1</v>
      </c>
      <c r="E33" s="44">
        <f t="shared" si="0"/>
        <v>1</v>
      </c>
      <c r="F33" s="46" t="s">
        <v>17</v>
      </c>
      <c r="G33" s="46" t="s">
        <v>17</v>
      </c>
      <c r="H33" s="44">
        <v>29</v>
      </c>
      <c r="I33" s="47">
        <v>0</v>
      </c>
      <c r="J33" s="44">
        <v>1.28</v>
      </c>
      <c r="K33" s="47">
        <v>0</v>
      </c>
      <c r="L33" s="44">
        <f t="shared" si="1"/>
        <v>1</v>
      </c>
    </row>
    <row r="34" spans="1:12">
      <c r="A34" s="28" t="s">
        <v>368</v>
      </c>
      <c r="B34" s="39">
        <v>1</v>
      </c>
      <c r="C34" s="44" t="s">
        <v>371</v>
      </c>
      <c r="D34" s="44">
        <v>2.0699999999999998</v>
      </c>
      <c r="E34" s="44">
        <f t="shared" si="0"/>
        <v>2.0699999999999998</v>
      </c>
      <c r="F34" s="46" t="s">
        <v>17</v>
      </c>
      <c r="G34" s="46" t="s">
        <v>17</v>
      </c>
      <c r="H34" s="44">
        <v>29</v>
      </c>
      <c r="I34" s="47">
        <v>0</v>
      </c>
      <c r="J34" s="44">
        <v>1.28</v>
      </c>
      <c r="K34" s="47">
        <v>0</v>
      </c>
      <c r="L34" s="44">
        <f t="shared" si="1"/>
        <v>2.0699999999999998</v>
      </c>
    </row>
    <row r="35" spans="1:12">
      <c r="A35" s="28" t="s">
        <v>369</v>
      </c>
      <c r="B35" s="39">
        <v>5</v>
      </c>
      <c r="C35" s="44" t="s">
        <v>25</v>
      </c>
      <c r="D35" s="44">
        <v>0</v>
      </c>
      <c r="E35" s="44">
        <f t="shared" si="0"/>
        <v>0</v>
      </c>
      <c r="F35" s="46">
        <v>1</v>
      </c>
      <c r="G35" s="46">
        <v>5</v>
      </c>
      <c r="H35" s="44">
        <v>29</v>
      </c>
      <c r="I35" s="47">
        <f t="shared" si="2"/>
        <v>145</v>
      </c>
      <c r="J35" s="44">
        <v>1.28</v>
      </c>
      <c r="K35" s="47">
        <f t="shared" si="3"/>
        <v>6.4</v>
      </c>
      <c r="L35" s="44">
        <f t="shared" si="1"/>
        <v>151.4</v>
      </c>
    </row>
    <row r="36" spans="1:12">
      <c r="A36" s="28" t="s">
        <v>370</v>
      </c>
      <c r="B36" s="39">
        <v>5</v>
      </c>
      <c r="C36" s="44" t="s">
        <v>25</v>
      </c>
      <c r="D36" s="44">
        <v>0</v>
      </c>
      <c r="E36" s="44">
        <f t="shared" si="0"/>
        <v>0</v>
      </c>
      <c r="F36" s="46">
        <v>0.6</v>
      </c>
      <c r="G36" s="46">
        <v>3</v>
      </c>
      <c r="H36" s="44">
        <v>29</v>
      </c>
      <c r="I36" s="47">
        <f t="shared" si="2"/>
        <v>87</v>
      </c>
      <c r="J36" s="44">
        <v>1.28</v>
      </c>
      <c r="K36" s="47">
        <f t="shared" si="3"/>
        <v>3.84</v>
      </c>
      <c r="L36" s="44">
        <f t="shared" si="1"/>
        <v>90.84</v>
      </c>
    </row>
    <row r="37" spans="1:12" ht="15.75" thickBot="1">
      <c r="A37" s="28" t="s">
        <v>380</v>
      </c>
      <c r="B37" s="39">
        <v>4</v>
      </c>
      <c r="C37" s="44" t="s">
        <v>25</v>
      </c>
      <c r="D37" s="44">
        <v>0</v>
      </c>
      <c r="E37" s="44">
        <f>B37*D37</f>
        <v>0</v>
      </c>
      <c r="F37" s="46">
        <v>0.6</v>
      </c>
      <c r="G37" s="46">
        <v>2.4</v>
      </c>
      <c r="H37" s="44">
        <v>29</v>
      </c>
      <c r="I37" s="47">
        <f t="shared" si="2"/>
        <v>69.599999999999994</v>
      </c>
      <c r="J37" s="44">
        <v>1.28</v>
      </c>
      <c r="K37" s="47">
        <f t="shared" si="3"/>
        <v>3.0720000000000001</v>
      </c>
      <c r="L37" s="44">
        <f>E37+I37+K37</f>
        <v>72.671999999999997</v>
      </c>
    </row>
    <row r="38" spans="1:12" ht="15.75" thickTop="1">
      <c r="A38" s="18"/>
      <c r="B38" s="93" t="s">
        <v>1</v>
      </c>
      <c r="C38" s="93"/>
      <c r="D38" s="93"/>
      <c r="E38" s="48">
        <f>SUM(E4:E37)</f>
        <v>775.2700000000001</v>
      </c>
      <c r="F38" s="93" t="s">
        <v>7</v>
      </c>
      <c r="G38" s="93"/>
      <c r="H38" s="93"/>
      <c r="I38" s="55">
        <f>SUM(I4:I37)</f>
        <v>739.5</v>
      </c>
      <c r="J38" s="96" t="s">
        <v>8</v>
      </c>
      <c r="K38" s="96"/>
      <c r="L38" s="48">
        <f>SUM(K4:K37)</f>
        <v>32.64</v>
      </c>
    </row>
    <row r="39" spans="1:12">
      <c r="A39" s="15"/>
      <c r="B39" s="51"/>
      <c r="C39" s="52"/>
      <c r="D39" s="52"/>
      <c r="E39" s="52"/>
      <c r="F39" s="51"/>
      <c r="G39" s="51"/>
      <c r="H39" s="52"/>
      <c r="I39" s="92" t="s">
        <v>30</v>
      </c>
      <c r="J39" s="92"/>
      <c r="K39" s="92">
        <f>L38+I38+E38</f>
        <v>1547.41</v>
      </c>
      <c r="L39" s="92"/>
    </row>
    <row r="40" spans="1:12">
      <c r="I40" s="98" t="s">
        <v>9</v>
      </c>
      <c r="J40" s="98"/>
      <c r="K40" s="98">
        <f>K39</f>
        <v>1547.41</v>
      </c>
      <c r="L40" s="98"/>
    </row>
  </sheetData>
  <mergeCells count="13">
    <mergeCell ref="I40:J40"/>
    <mergeCell ref="K40:L40"/>
    <mergeCell ref="A1:A2"/>
    <mergeCell ref="B1:E1"/>
    <mergeCell ref="F1:I1"/>
    <mergeCell ref="J1:K1"/>
    <mergeCell ref="L1:L2"/>
    <mergeCell ref="A3:L3"/>
    <mergeCell ref="B38:D38"/>
    <mergeCell ref="F38:H38"/>
    <mergeCell ref="J38:K38"/>
    <mergeCell ref="I39:J39"/>
    <mergeCell ref="K39:L3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N13" sqref="N13"/>
    </sheetView>
  </sheetViews>
  <sheetFormatPr defaultRowHeight="15"/>
  <cols>
    <col min="1" max="1" width="15.5703125" bestFit="1" customWidth="1"/>
    <col min="2" max="2" width="8.7109375" bestFit="1" customWidth="1"/>
    <col min="3" max="3" width="6.140625" style="3" bestFit="1" customWidth="1"/>
    <col min="4" max="5" width="9" style="3" bestFit="1" customWidth="1"/>
    <col min="6" max="6" width="8.85546875" bestFit="1" customWidth="1"/>
    <col min="7" max="7" width="4.5703125" bestFit="1" customWidth="1"/>
    <col min="8" max="8" width="8" style="3" bestFit="1" customWidth="1"/>
    <col min="9" max="9" width="9" style="3" bestFit="1" customWidth="1"/>
    <col min="10" max="10" width="8" style="3" bestFit="1" customWidth="1"/>
    <col min="11" max="11" width="9" style="3" bestFit="1" customWidth="1"/>
    <col min="12" max="12" width="10.5703125" style="3" bestFit="1" customWidth="1"/>
  </cols>
  <sheetData>
    <row r="1" spans="1:12">
      <c r="A1" s="82" t="s">
        <v>0</v>
      </c>
      <c r="B1" s="82" t="s">
        <v>1</v>
      </c>
      <c r="C1" s="82"/>
      <c r="D1" s="82"/>
      <c r="E1" s="82"/>
      <c r="F1" s="64" t="s">
        <v>7</v>
      </c>
      <c r="G1" s="65"/>
      <c r="H1" s="65"/>
      <c r="I1" s="65"/>
      <c r="J1" s="74" t="s">
        <v>8</v>
      </c>
      <c r="K1" s="75"/>
      <c r="L1" s="105" t="s">
        <v>9</v>
      </c>
    </row>
    <row r="2" spans="1:12">
      <c r="A2" s="82"/>
      <c r="B2" s="5" t="s">
        <v>186</v>
      </c>
      <c r="C2" s="6" t="s">
        <v>26</v>
      </c>
      <c r="D2" s="6" t="s">
        <v>2</v>
      </c>
      <c r="E2" s="6" t="s">
        <v>3</v>
      </c>
      <c r="F2" s="5" t="s">
        <v>4</v>
      </c>
      <c r="G2" s="5" t="s">
        <v>5</v>
      </c>
      <c r="H2" s="6" t="s">
        <v>6</v>
      </c>
      <c r="I2" s="6" t="s">
        <v>3</v>
      </c>
      <c r="J2" s="6" t="s">
        <v>6</v>
      </c>
      <c r="K2" s="6" t="s">
        <v>3</v>
      </c>
      <c r="L2" s="105"/>
    </row>
    <row r="3" spans="1:12">
      <c r="A3" s="89" t="s">
        <v>383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>
      <c r="A4" s="5" t="s">
        <v>384</v>
      </c>
      <c r="B4" s="7">
        <v>56</v>
      </c>
      <c r="C4" s="8" t="s">
        <v>28</v>
      </c>
      <c r="D4" s="8">
        <v>0</v>
      </c>
      <c r="E4" s="8">
        <f t="shared" ref="E4:E8" si="0">B4*D4</f>
        <v>0</v>
      </c>
      <c r="F4" s="11">
        <v>0.1</v>
      </c>
      <c r="G4" s="11">
        <v>5.6</v>
      </c>
      <c r="H4" s="8">
        <v>25</v>
      </c>
      <c r="I4" s="8">
        <f>G4*H4</f>
        <v>140</v>
      </c>
      <c r="J4" s="8">
        <v>85</v>
      </c>
      <c r="K4" s="12">
        <f>G4*J4</f>
        <v>475.99999999999994</v>
      </c>
      <c r="L4" s="8">
        <f>E4+I4+K4</f>
        <v>616</v>
      </c>
    </row>
    <row r="5" spans="1:12">
      <c r="A5" s="5" t="s">
        <v>385</v>
      </c>
      <c r="B5" s="7">
        <v>19</v>
      </c>
      <c r="C5" s="8" t="s">
        <v>28</v>
      </c>
      <c r="D5" s="8">
        <v>0</v>
      </c>
      <c r="E5" s="8">
        <f t="shared" si="0"/>
        <v>0</v>
      </c>
      <c r="F5" s="11">
        <v>0.2</v>
      </c>
      <c r="G5" s="11">
        <v>3.8</v>
      </c>
      <c r="H5" s="8">
        <v>25</v>
      </c>
      <c r="I5" s="8">
        <f t="shared" ref="I5:I7" si="1">G5*H5</f>
        <v>95</v>
      </c>
      <c r="J5" s="8">
        <v>85</v>
      </c>
      <c r="K5" s="12">
        <f t="shared" ref="K5:K7" si="2">G5*J5</f>
        <v>323</v>
      </c>
      <c r="L5" s="8">
        <f t="shared" ref="L5:L7" si="3">E5+I5+K5</f>
        <v>418</v>
      </c>
    </row>
    <row r="6" spans="1:12">
      <c r="A6" s="5" t="s">
        <v>386</v>
      </c>
      <c r="B6" s="7">
        <v>36</v>
      </c>
      <c r="C6" s="8" t="s">
        <v>28</v>
      </c>
      <c r="D6" s="8">
        <v>0</v>
      </c>
      <c r="E6" s="8">
        <f t="shared" si="0"/>
        <v>0</v>
      </c>
      <c r="F6" s="11">
        <v>0.1</v>
      </c>
      <c r="G6" s="11">
        <v>3.6</v>
      </c>
      <c r="H6" s="8">
        <v>25</v>
      </c>
      <c r="I6" s="8">
        <f t="shared" si="1"/>
        <v>90</v>
      </c>
      <c r="J6" s="8">
        <v>65</v>
      </c>
      <c r="K6" s="12">
        <f t="shared" si="2"/>
        <v>234</v>
      </c>
      <c r="L6" s="8">
        <f t="shared" si="3"/>
        <v>324</v>
      </c>
    </row>
    <row r="7" spans="1:12">
      <c r="A7" s="5" t="s">
        <v>387</v>
      </c>
      <c r="B7" s="7">
        <v>15</v>
      </c>
      <c r="C7" s="8" t="s">
        <v>28</v>
      </c>
      <c r="D7" s="8">
        <v>25.5</v>
      </c>
      <c r="E7" s="8">
        <f t="shared" si="0"/>
        <v>382.5</v>
      </c>
      <c r="F7" s="11">
        <v>0.2</v>
      </c>
      <c r="G7" s="11">
        <v>3</v>
      </c>
      <c r="H7" s="8">
        <v>25</v>
      </c>
      <c r="I7" s="8">
        <f t="shared" si="1"/>
        <v>75</v>
      </c>
      <c r="J7" s="8">
        <v>5</v>
      </c>
      <c r="K7" s="12">
        <f t="shared" si="2"/>
        <v>15</v>
      </c>
      <c r="L7" s="8">
        <f t="shared" si="3"/>
        <v>472.5</v>
      </c>
    </row>
    <row r="8" spans="1:12" ht="15.75" thickBot="1">
      <c r="A8" s="18" t="s">
        <v>395</v>
      </c>
      <c r="B8" s="34">
        <v>1</v>
      </c>
      <c r="C8" s="25" t="s">
        <v>25</v>
      </c>
      <c r="D8" s="25">
        <v>400</v>
      </c>
      <c r="E8" s="25">
        <f t="shared" si="0"/>
        <v>400</v>
      </c>
      <c r="F8" s="110" t="s">
        <v>17</v>
      </c>
      <c r="G8" s="110" t="s">
        <v>17</v>
      </c>
      <c r="H8" s="8">
        <v>25</v>
      </c>
      <c r="I8" s="8">
        <v>0</v>
      </c>
      <c r="J8" s="8">
        <v>0</v>
      </c>
      <c r="K8" s="12">
        <v>0</v>
      </c>
      <c r="L8" s="8">
        <f t="shared" ref="L8" si="4">E8+I8+K8</f>
        <v>400</v>
      </c>
    </row>
    <row r="9" spans="1:12" ht="15.75" thickTop="1">
      <c r="A9" s="18"/>
      <c r="B9" s="106" t="s">
        <v>1</v>
      </c>
      <c r="C9" s="106"/>
      <c r="D9" s="106"/>
      <c r="E9" s="24">
        <f>SUM(E4:E8)</f>
        <v>782.5</v>
      </c>
      <c r="F9" s="106" t="s">
        <v>7</v>
      </c>
      <c r="G9" s="106"/>
      <c r="H9" s="106"/>
      <c r="I9" s="24">
        <f>SUM(I4:I7)</f>
        <v>400</v>
      </c>
      <c r="J9" s="107" t="s">
        <v>8</v>
      </c>
      <c r="K9" s="107"/>
      <c r="L9" s="24">
        <f>SUM(K4:K7)</f>
        <v>1048</v>
      </c>
    </row>
    <row r="10" spans="1:12">
      <c r="I10" s="108" t="s">
        <v>30</v>
      </c>
      <c r="J10" s="108"/>
      <c r="K10" s="108">
        <f>E9+I9+L9</f>
        <v>2230.5</v>
      </c>
      <c r="L10" s="108"/>
    </row>
    <row r="11" spans="1:12">
      <c r="I11" s="104" t="s">
        <v>9</v>
      </c>
      <c r="J11" s="104"/>
      <c r="K11" s="104">
        <f>K10</f>
        <v>2230.5</v>
      </c>
      <c r="L11" s="104"/>
    </row>
    <row r="13" spans="1:12">
      <c r="D13" s="4"/>
    </row>
  </sheetData>
  <mergeCells count="13">
    <mergeCell ref="I11:J11"/>
    <mergeCell ref="K11:L11"/>
    <mergeCell ref="A1:A2"/>
    <mergeCell ref="B1:E1"/>
    <mergeCell ref="F1:I1"/>
    <mergeCell ref="J1:K1"/>
    <mergeCell ref="L1:L2"/>
    <mergeCell ref="A3:L3"/>
    <mergeCell ref="B9:D9"/>
    <mergeCell ref="F9:H9"/>
    <mergeCell ref="J9:K9"/>
    <mergeCell ref="I10:J10"/>
    <mergeCell ref="K10:L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L30" sqref="L30"/>
    </sheetView>
  </sheetViews>
  <sheetFormatPr defaultRowHeight="15"/>
  <cols>
    <col min="1" max="1" width="17.85546875" bestFit="1" customWidth="1"/>
    <col min="2" max="2" width="8.7109375" style="1" bestFit="1" customWidth="1"/>
    <col min="3" max="3" width="6.28515625" style="4" bestFit="1" customWidth="1"/>
    <col min="4" max="4" width="8" style="4" bestFit="1" customWidth="1"/>
    <col min="5" max="5" width="9" style="4" bestFit="1" customWidth="1"/>
    <col min="6" max="6" width="8.85546875" style="1" bestFit="1" customWidth="1"/>
    <col min="7" max="7" width="5.5703125" style="1" bestFit="1" customWidth="1"/>
    <col min="8" max="8" width="8" style="4" bestFit="1" customWidth="1"/>
    <col min="9" max="9" width="9" style="4" bestFit="1" customWidth="1"/>
    <col min="10" max="10" width="7.5703125" style="4" bestFit="1" customWidth="1"/>
    <col min="11" max="11" width="8" style="4" bestFit="1" customWidth="1"/>
    <col min="12" max="12" width="9" style="4" bestFit="1" customWidth="1"/>
  </cols>
  <sheetData>
    <row r="1" spans="1:12">
      <c r="A1" s="82" t="s">
        <v>0</v>
      </c>
      <c r="B1" s="82" t="s">
        <v>1</v>
      </c>
      <c r="C1" s="82"/>
      <c r="D1" s="82"/>
      <c r="E1" s="82"/>
      <c r="F1" s="82" t="s">
        <v>7</v>
      </c>
      <c r="G1" s="82"/>
      <c r="H1" s="82"/>
      <c r="I1" s="82"/>
      <c r="J1" s="105" t="s">
        <v>8</v>
      </c>
      <c r="K1" s="105"/>
      <c r="L1" s="105" t="s">
        <v>9</v>
      </c>
    </row>
    <row r="2" spans="1:12">
      <c r="A2" s="82"/>
      <c r="B2" s="5" t="s">
        <v>186</v>
      </c>
      <c r="C2" s="6" t="s">
        <v>26</v>
      </c>
      <c r="D2" s="6" t="s">
        <v>2</v>
      </c>
      <c r="E2" s="6" t="s">
        <v>3</v>
      </c>
      <c r="F2" s="5" t="s">
        <v>4</v>
      </c>
      <c r="G2" s="5" t="s">
        <v>5</v>
      </c>
      <c r="H2" s="6" t="s">
        <v>6</v>
      </c>
      <c r="I2" s="6" t="s">
        <v>3</v>
      </c>
      <c r="J2" s="6" t="s">
        <v>6</v>
      </c>
      <c r="K2" s="6" t="s">
        <v>3</v>
      </c>
      <c r="L2" s="105"/>
    </row>
    <row r="3" spans="1:12">
      <c r="A3" s="89" t="s">
        <v>333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2">
      <c r="A4" s="5" t="s">
        <v>334</v>
      </c>
      <c r="B4" s="5">
        <v>54</v>
      </c>
      <c r="C4" s="6" t="s">
        <v>27</v>
      </c>
      <c r="D4" s="6">
        <v>0</v>
      </c>
      <c r="E4" s="6">
        <f>B4*D4</f>
        <v>0</v>
      </c>
      <c r="F4" s="19">
        <v>0.09</v>
      </c>
      <c r="G4" s="19">
        <v>4.8600000000000003</v>
      </c>
      <c r="H4" s="6">
        <v>19</v>
      </c>
      <c r="I4" s="6">
        <f>G4*H4</f>
        <v>92.34</v>
      </c>
      <c r="J4" s="6">
        <v>5</v>
      </c>
      <c r="K4" s="20">
        <v>24</v>
      </c>
      <c r="L4" s="6">
        <f>E4+I4+K4</f>
        <v>116.34</v>
      </c>
    </row>
    <row r="5" spans="1:12">
      <c r="A5" s="5" t="s">
        <v>335</v>
      </c>
      <c r="B5" s="5">
        <v>27</v>
      </c>
      <c r="C5" s="6" t="s">
        <v>27</v>
      </c>
      <c r="D5" s="6">
        <v>0</v>
      </c>
      <c r="E5" s="6">
        <f t="shared" ref="E5:E11" si="0">B5*D5</f>
        <v>0</v>
      </c>
      <c r="F5" s="19">
        <v>0.09</v>
      </c>
      <c r="G5" s="19">
        <v>2.4300000000000002</v>
      </c>
      <c r="H5" s="6">
        <v>19</v>
      </c>
      <c r="I5" s="6">
        <f t="shared" ref="I5:I11" si="1">G5*H5</f>
        <v>46.17</v>
      </c>
      <c r="J5" s="6">
        <v>5</v>
      </c>
      <c r="K5" s="20">
        <v>12</v>
      </c>
      <c r="L5" s="6">
        <f t="shared" ref="L5:L11" si="2">E5+I5+K5</f>
        <v>58.17</v>
      </c>
    </row>
    <row r="6" spans="1:12">
      <c r="A6" s="5" t="s">
        <v>336</v>
      </c>
      <c r="B6" s="5">
        <v>5.9</v>
      </c>
      <c r="C6" s="6" t="s">
        <v>28</v>
      </c>
      <c r="D6" s="6">
        <v>0</v>
      </c>
      <c r="E6" s="6">
        <f t="shared" si="0"/>
        <v>0</v>
      </c>
      <c r="F6" s="19">
        <v>0.6</v>
      </c>
      <c r="G6" s="19">
        <v>3.54</v>
      </c>
      <c r="H6" s="6">
        <v>19</v>
      </c>
      <c r="I6" s="6">
        <f t="shared" si="1"/>
        <v>67.260000000000005</v>
      </c>
      <c r="J6" s="6">
        <v>1.5</v>
      </c>
      <c r="K6" s="20">
        <f t="shared" ref="K6:K11" si="3">G6*J6</f>
        <v>5.3100000000000005</v>
      </c>
      <c r="L6" s="6">
        <f t="shared" si="2"/>
        <v>72.570000000000007</v>
      </c>
    </row>
    <row r="7" spans="1:12">
      <c r="A7" s="5" t="s">
        <v>337</v>
      </c>
      <c r="B7" s="5">
        <v>479</v>
      </c>
      <c r="C7" s="6" t="s">
        <v>29</v>
      </c>
      <c r="D7" s="6">
        <v>0</v>
      </c>
      <c r="E7" s="6">
        <f t="shared" si="0"/>
        <v>0</v>
      </c>
      <c r="F7" s="19">
        <v>0.03</v>
      </c>
      <c r="G7" s="19">
        <v>14.37</v>
      </c>
      <c r="H7" s="6">
        <v>19</v>
      </c>
      <c r="I7" s="6">
        <f t="shared" si="1"/>
        <v>273.02999999999997</v>
      </c>
      <c r="J7" s="6">
        <v>1.5</v>
      </c>
      <c r="K7" s="20">
        <f t="shared" si="3"/>
        <v>21.555</v>
      </c>
      <c r="L7" s="6">
        <f t="shared" si="2"/>
        <v>294.58499999999998</v>
      </c>
    </row>
    <row r="8" spans="1:12">
      <c r="A8" s="5" t="s">
        <v>338</v>
      </c>
      <c r="B8" s="5">
        <v>37</v>
      </c>
      <c r="C8" s="6" t="s">
        <v>27</v>
      </c>
      <c r="D8" s="6">
        <v>0</v>
      </c>
      <c r="E8" s="6">
        <f t="shared" si="0"/>
        <v>0</v>
      </c>
      <c r="F8" s="19">
        <v>0.09</v>
      </c>
      <c r="G8" s="19">
        <v>3.33</v>
      </c>
      <c r="H8" s="6">
        <v>19</v>
      </c>
      <c r="I8" s="6">
        <v>63</v>
      </c>
      <c r="J8" s="6">
        <v>5</v>
      </c>
      <c r="K8" s="20">
        <v>17</v>
      </c>
      <c r="L8" s="6">
        <f t="shared" si="2"/>
        <v>80</v>
      </c>
    </row>
    <row r="9" spans="1:12">
      <c r="A9" s="5" t="s">
        <v>339</v>
      </c>
      <c r="B9" s="5">
        <v>1.6</v>
      </c>
      <c r="C9" s="6" t="s">
        <v>28</v>
      </c>
      <c r="D9" s="6">
        <v>0</v>
      </c>
      <c r="E9" s="6">
        <f t="shared" si="0"/>
        <v>0</v>
      </c>
      <c r="F9" s="19">
        <v>0.6</v>
      </c>
      <c r="G9" s="19">
        <v>0.96</v>
      </c>
      <c r="H9" s="6">
        <v>19</v>
      </c>
      <c r="I9" s="6">
        <f t="shared" si="1"/>
        <v>18.239999999999998</v>
      </c>
      <c r="J9" s="6">
        <v>1.5</v>
      </c>
      <c r="K9" s="20">
        <f t="shared" si="3"/>
        <v>1.44</v>
      </c>
      <c r="L9" s="6">
        <f t="shared" si="2"/>
        <v>19.68</v>
      </c>
    </row>
    <row r="10" spans="1:12">
      <c r="A10" s="5" t="s">
        <v>340</v>
      </c>
      <c r="B10" s="5">
        <v>132</v>
      </c>
      <c r="C10" s="6" t="s">
        <v>29</v>
      </c>
      <c r="D10" s="6">
        <v>0</v>
      </c>
      <c r="E10" s="6">
        <f t="shared" si="0"/>
        <v>0</v>
      </c>
      <c r="F10" s="19">
        <v>0.03</v>
      </c>
      <c r="G10" s="19">
        <v>3.96</v>
      </c>
      <c r="H10" s="6">
        <v>19</v>
      </c>
      <c r="I10" s="6">
        <f t="shared" si="1"/>
        <v>75.239999999999995</v>
      </c>
      <c r="J10" s="6">
        <v>1.5</v>
      </c>
      <c r="K10" s="20">
        <f t="shared" si="3"/>
        <v>5.9399999999999995</v>
      </c>
      <c r="L10" s="6">
        <f t="shared" si="2"/>
        <v>81.179999999999993</v>
      </c>
    </row>
    <row r="11" spans="1:12" ht="15.75" thickBot="1">
      <c r="A11" s="5" t="s">
        <v>341</v>
      </c>
      <c r="B11" s="5">
        <v>5</v>
      </c>
      <c r="C11" s="6" t="s">
        <v>25</v>
      </c>
      <c r="D11" s="6">
        <v>0</v>
      </c>
      <c r="E11" s="6">
        <f t="shared" si="0"/>
        <v>0</v>
      </c>
      <c r="F11" s="19">
        <v>0.1</v>
      </c>
      <c r="G11" s="19">
        <v>0.5</v>
      </c>
      <c r="H11" s="6">
        <v>19</v>
      </c>
      <c r="I11" s="6">
        <f t="shared" si="1"/>
        <v>9.5</v>
      </c>
      <c r="J11" s="6">
        <v>1.5</v>
      </c>
      <c r="K11" s="20">
        <f t="shared" si="3"/>
        <v>0.75</v>
      </c>
      <c r="L11" s="6">
        <f t="shared" si="2"/>
        <v>10.25</v>
      </c>
    </row>
    <row r="12" spans="1:12" ht="15.75" thickTop="1">
      <c r="A12" s="18"/>
      <c r="B12" s="106" t="s">
        <v>1</v>
      </c>
      <c r="C12" s="106"/>
      <c r="D12" s="106"/>
      <c r="E12" s="29">
        <f>SUM(E4:E11)</f>
        <v>0</v>
      </c>
      <c r="F12" s="106" t="s">
        <v>7</v>
      </c>
      <c r="G12" s="106"/>
      <c r="H12" s="106"/>
      <c r="I12" s="29">
        <f>SUM(I4:I11)</f>
        <v>644.78</v>
      </c>
      <c r="J12" s="107" t="s">
        <v>8</v>
      </c>
      <c r="K12" s="107"/>
      <c r="L12" s="29">
        <f>SUM(K4:K11)</f>
        <v>87.995000000000005</v>
      </c>
    </row>
    <row r="13" spans="1:12">
      <c r="I13" s="108" t="s">
        <v>30</v>
      </c>
      <c r="J13" s="108"/>
      <c r="K13" s="108">
        <f>E12+I12+L12</f>
        <v>732.77499999999998</v>
      </c>
      <c r="L13" s="108"/>
    </row>
    <row r="15" spans="1:12">
      <c r="A15" s="89" t="s">
        <v>342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1"/>
    </row>
    <row r="16" spans="1:12">
      <c r="A16" s="10" t="s">
        <v>343</v>
      </c>
      <c r="B16" s="5">
        <v>5.9</v>
      </c>
      <c r="C16" s="6" t="s">
        <v>28</v>
      </c>
      <c r="D16" s="6">
        <v>82</v>
      </c>
      <c r="E16" s="6">
        <f t="shared" ref="E16:E17" si="4">B16*D16</f>
        <v>483.8</v>
      </c>
      <c r="F16" s="19" t="s">
        <v>17</v>
      </c>
      <c r="G16" s="19" t="s">
        <v>17</v>
      </c>
      <c r="H16" s="6">
        <v>19</v>
      </c>
      <c r="I16" s="20">
        <v>0</v>
      </c>
      <c r="J16" s="6">
        <v>0</v>
      </c>
      <c r="K16" s="20">
        <v>0</v>
      </c>
      <c r="L16" s="6">
        <f t="shared" ref="L16:L17" si="5">E16+I16+K16</f>
        <v>483.8</v>
      </c>
    </row>
    <row r="17" spans="1:12" ht="15.75" thickBot="1">
      <c r="A17" s="10" t="s">
        <v>344</v>
      </c>
      <c r="B17" s="5">
        <v>1.6</v>
      </c>
      <c r="C17" s="6" t="s">
        <v>28</v>
      </c>
      <c r="D17" s="6">
        <v>82</v>
      </c>
      <c r="E17" s="6">
        <f t="shared" si="4"/>
        <v>131.20000000000002</v>
      </c>
      <c r="F17" s="19" t="s">
        <v>17</v>
      </c>
      <c r="G17" s="19" t="s">
        <v>17</v>
      </c>
      <c r="H17" s="6">
        <v>19</v>
      </c>
      <c r="I17" s="20">
        <v>0</v>
      </c>
      <c r="J17" s="6">
        <v>0</v>
      </c>
      <c r="K17" s="20">
        <v>0</v>
      </c>
      <c r="L17" s="6">
        <f t="shared" si="5"/>
        <v>131.20000000000002</v>
      </c>
    </row>
    <row r="18" spans="1:12" ht="15.75" thickTop="1">
      <c r="A18" s="9"/>
      <c r="B18" s="106" t="s">
        <v>1</v>
      </c>
      <c r="C18" s="106"/>
      <c r="D18" s="106"/>
      <c r="E18" s="29">
        <f>SUM(E16:E17)</f>
        <v>615</v>
      </c>
      <c r="F18" s="106" t="s">
        <v>7</v>
      </c>
      <c r="G18" s="106"/>
      <c r="H18" s="106"/>
      <c r="I18" s="29">
        <f>SUM(I16:I17)</f>
        <v>0</v>
      </c>
      <c r="J18" s="107" t="s">
        <v>8</v>
      </c>
      <c r="K18" s="107"/>
      <c r="L18" s="29">
        <f>SUM(K16:K17)</f>
        <v>0</v>
      </c>
    </row>
    <row r="19" spans="1:12">
      <c r="I19" s="109" t="s">
        <v>30</v>
      </c>
      <c r="J19" s="109"/>
      <c r="K19" s="109">
        <f>E18+I18+L18</f>
        <v>615</v>
      </c>
      <c r="L19" s="109"/>
    </row>
    <row r="21" spans="1:12">
      <c r="A21" s="89" t="s">
        <v>345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1"/>
    </row>
    <row r="22" spans="1:12" ht="15.75" thickBot="1">
      <c r="A22" s="5" t="s">
        <v>346</v>
      </c>
      <c r="B22" s="5">
        <v>291</v>
      </c>
      <c r="C22" s="6" t="s">
        <v>29</v>
      </c>
      <c r="D22" s="6">
        <v>0.3</v>
      </c>
      <c r="E22" s="6">
        <f>B22*D22</f>
        <v>87.3</v>
      </c>
      <c r="F22" s="5">
        <v>0.02</v>
      </c>
      <c r="G22" s="5">
        <v>5.82</v>
      </c>
      <c r="H22" s="6">
        <v>19</v>
      </c>
      <c r="I22" s="20">
        <f t="shared" ref="I22" si="6">G22*H22</f>
        <v>110.58000000000001</v>
      </c>
      <c r="J22" s="6">
        <v>1.5</v>
      </c>
      <c r="K22" s="20">
        <f t="shared" ref="K22" si="7">G22*J22</f>
        <v>8.73</v>
      </c>
      <c r="L22" s="6">
        <f>E22+I22+K22</f>
        <v>206.60999999999999</v>
      </c>
    </row>
    <row r="23" spans="1:12" ht="15.75" thickTop="1">
      <c r="A23" s="18"/>
      <c r="B23" s="106" t="s">
        <v>1</v>
      </c>
      <c r="C23" s="106"/>
      <c r="D23" s="106"/>
      <c r="E23" s="29">
        <f>SUM(E22:E22)</f>
        <v>87.3</v>
      </c>
      <c r="F23" s="106" t="s">
        <v>7</v>
      </c>
      <c r="G23" s="106"/>
      <c r="H23" s="106"/>
      <c r="I23" s="29">
        <f>SUM(I22:I22)</f>
        <v>110.58000000000001</v>
      </c>
      <c r="J23" s="107" t="s">
        <v>8</v>
      </c>
      <c r="K23" s="107"/>
      <c r="L23" s="29">
        <f>SUM(K22:K22)</f>
        <v>8.73</v>
      </c>
    </row>
    <row r="24" spans="1:12">
      <c r="A24" s="15"/>
      <c r="B24" s="18"/>
      <c r="C24" s="17"/>
      <c r="D24" s="17"/>
      <c r="E24" s="17"/>
      <c r="F24" s="18"/>
      <c r="G24" s="18"/>
      <c r="H24" s="17"/>
      <c r="I24" s="108" t="s">
        <v>30</v>
      </c>
      <c r="J24" s="108"/>
      <c r="K24" s="108">
        <f>E23+I23+L23</f>
        <v>206.60999999999999</v>
      </c>
      <c r="L24" s="108"/>
    </row>
    <row r="25" spans="1:12">
      <c r="A25" s="15"/>
      <c r="B25" s="18"/>
      <c r="C25" s="17"/>
      <c r="D25" s="17"/>
      <c r="E25" s="17"/>
      <c r="F25" s="18"/>
      <c r="G25" s="18"/>
      <c r="H25" s="17"/>
      <c r="I25" s="104" t="s">
        <v>9</v>
      </c>
      <c r="J25" s="104"/>
      <c r="K25" s="104">
        <f>K24+K19+K13</f>
        <v>1554.385</v>
      </c>
      <c r="L25" s="104"/>
    </row>
  </sheetData>
  <mergeCells count="25">
    <mergeCell ref="I25:J25"/>
    <mergeCell ref="K25:L25"/>
    <mergeCell ref="B18:D18"/>
    <mergeCell ref="F18:H18"/>
    <mergeCell ref="J18:K18"/>
    <mergeCell ref="I19:J19"/>
    <mergeCell ref="K19:L19"/>
    <mergeCell ref="A21:L21"/>
    <mergeCell ref="B23:D23"/>
    <mergeCell ref="F23:H23"/>
    <mergeCell ref="J23:K23"/>
    <mergeCell ref="I24:J24"/>
    <mergeCell ref="K24:L24"/>
    <mergeCell ref="A15:L15"/>
    <mergeCell ref="A1:A2"/>
    <mergeCell ref="B1:E1"/>
    <mergeCell ref="F1:I1"/>
    <mergeCell ref="J1:K1"/>
    <mergeCell ref="L1:L2"/>
    <mergeCell ref="A3:L3"/>
    <mergeCell ref="B12:D12"/>
    <mergeCell ref="F12:H12"/>
    <mergeCell ref="J12:K12"/>
    <mergeCell ref="I13:J13"/>
    <mergeCell ref="K13:L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03-Concrete</vt:lpstr>
      <vt:lpstr>06-Wood and Plastics</vt:lpstr>
      <vt:lpstr>07-Thermal &amp;Moisture Protection</vt:lpstr>
      <vt:lpstr>08-Doors and Windows</vt:lpstr>
      <vt:lpstr>09-Finishes</vt:lpstr>
      <vt:lpstr>26 Electrical</vt:lpstr>
      <vt:lpstr>31-Earthwork</vt:lpstr>
      <vt:lpstr>32-Exterior Improvements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</dc:creator>
  <cp:lastModifiedBy>Arthur</cp:lastModifiedBy>
  <dcterms:created xsi:type="dcterms:W3CDTF">2013-03-07T20:31:08Z</dcterms:created>
  <dcterms:modified xsi:type="dcterms:W3CDTF">2013-03-11T23:48:50Z</dcterms:modified>
</cp:coreProperties>
</file>